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5" activeTab="9"/>
  </bookViews>
  <sheets>
    <sheet name="APTCo STATEMENT AF" sheetId="1" r:id="rId1"/>
    <sheet name="APTCo STATEMENT AG" sheetId="2" r:id="rId2"/>
    <sheet name="IMTCo STATEMENT AF" sheetId="3" r:id="rId3"/>
    <sheet name="IMTCo STATEMENT AG" sheetId="4" r:id="rId4"/>
    <sheet name="KTCo STATEMENT AF" sheetId="5" r:id="rId5"/>
    <sheet name="KTCo STATEMENT AG" sheetId="6" r:id="rId6"/>
    <sheet name="OHTCo STATEMENT AF" sheetId="7" r:id="rId7"/>
    <sheet name="OHTCo STATEMENT AG" sheetId="8" r:id="rId8"/>
    <sheet name="WVTCo STATEMENT AF" sheetId="9" r:id="rId9"/>
    <sheet name="WVTCo STATEMENT AG" sheetId="10" r:id="rId10"/>
  </sheets>
  <definedNames>
    <definedName name="HEADA" localSheetId="2">'IMTCo STATEMENT AF'!$A$1:$O$14</definedName>
    <definedName name="HEADA" localSheetId="4">'KTCo STATEMENT AF'!$A$1:$O$14</definedName>
    <definedName name="HEADA" localSheetId="6">'OHTCo STATEMENT AF'!$A$1:$O$14</definedName>
    <definedName name="HEADA" localSheetId="8">'WVTCo STATEMENT AF'!$A$1:$O$14</definedName>
    <definedName name="HEADA">'APTCo STATEMENT AF'!$A$1:$O$14</definedName>
    <definedName name="HEADB" localSheetId="3">'IMTCo STATEMENT AG'!$A$1:$O$14</definedName>
    <definedName name="HEADB" localSheetId="5">'KTCo STATEMENT AG'!$A$1:$O$14</definedName>
    <definedName name="HEADB" localSheetId="7">'OHTCo STATEMENT AG'!$A$1:$O$14</definedName>
    <definedName name="HEADB" localSheetId="9">'WVTCo STATEMENT AG'!$A$1:$O$14</definedName>
    <definedName name="HEADB">'APTCo STATEMENT AG'!$A$1:$O$14</definedName>
    <definedName name="PAGEA" localSheetId="2">'IMTCo STATEMENT AF'!$A$15:$O$71</definedName>
    <definedName name="PAGEA" localSheetId="4">'KTCo STATEMENT AF'!$A$15:$O$69</definedName>
    <definedName name="PAGEA" localSheetId="6">'OHTCo STATEMENT AF'!$A$15:$O$71</definedName>
    <definedName name="PAGEA" localSheetId="8">'WVTCo STATEMENT AF'!$A$15:$O$69</definedName>
    <definedName name="PAGEA">'APTCo STATEMENT AF'!$A$15:$O$69</definedName>
    <definedName name="PAGEB" localSheetId="3">'IMTCo STATEMENT AG'!$A$15:$O$30</definedName>
    <definedName name="PAGEB" localSheetId="5">'KTCo STATEMENT AG'!$A$15:$O$31</definedName>
    <definedName name="PAGEB" localSheetId="7">'OHTCo STATEMENT AG'!$A$15:$O$31</definedName>
    <definedName name="PAGEB" localSheetId="9">'WVTCo STATEMENT AG'!$A$15:$O$30</definedName>
    <definedName name="PAGEB">'APTCo STATEMENT AG'!$A$15:$O$31</definedName>
    <definedName name="_xlnm.Print_Area" localSheetId="0">'APTCo STATEMENT AF'!$A$1:$S$70</definedName>
    <definedName name="_xlnm.Print_Area" localSheetId="1">'APTCo STATEMENT AG'!$A$15:$S$31</definedName>
    <definedName name="_xlnm.Print_Area" localSheetId="2">'IMTCo STATEMENT AF'!$A$1:$S$72</definedName>
    <definedName name="_xlnm.Print_Area" localSheetId="3">'IMTCo STATEMENT AG'!$A$15:$S$30</definedName>
    <definedName name="_xlnm.Print_Area" localSheetId="4">'KTCo STATEMENT AF'!$A$1:$S$70</definedName>
    <definedName name="_xlnm.Print_Area" localSheetId="5">'KTCo STATEMENT AG'!$A$15:$S$31</definedName>
    <definedName name="_xlnm.Print_Area" localSheetId="6">'OHTCo STATEMENT AF'!$A$1:$S$72</definedName>
    <definedName name="_xlnm.Print_Area" localSheetId="7">'OHTCo STATEMENT AG'!$A$15:$S$31</definedName>
    <definedName name="_xlnm.Print_Area" localSheetId="8">'WVTCo STATEMENT AF'!$A$1:$S$70</definedName>
    <definedName name="_xlnm.Print_Area" localSheetId="9">'WVTCo STATEMENT AG'!$A$15:$S$30</definedName>
    <definedName name="_xlnm.Print_Titles" localSheetId="0">'APTCo STATEMENT AF'!$A:$B,'APTCo STATEMENT AF'!$1:$14</definedName>
    <definedName name="_xlnm.Print_Titles" localSheetId="1">'APTCo STATEMENT AG'!$A:$B,'APTCo STATEMENT AG'!$1:$13</definedName>
    <definedName name="_xlnm.Print_Titles" localSheetId="2">'IMTCo STATEMENT AF'!$A:$B,'IMTCo STATEMENT AF'!$1:$14</definedName>
    <definedName name="_xlnm.Print_Titles" localSheetId="3">'IMTCo STATEMENT AG'!$A:$B,'IMTCo STATEMENT AG'!$1:$13</definedName>
    <definedName name="_xlnm.Print_Titles" localSheetId="4">'KTCo STATEMENT AF'!$A:$B,'KTCo STATEMENT AF'!$1:$14</definedName>
    <definedName name="_xlnm.Print_Titles" localSheetId="5">'KTCo STATEMENT AG'!$A:$B,'KTCo STATEMENT AG'!$1:$13</definedName>
    <definedName name="_xlnm.Print_Titles" localSheetId="6">'OHTCo STATEMENT AF'!$A:$B,'OHTCo STATEMENT AF'!$1:$14</definedName>
    <definedName name="_xlnm.Print_Titles" localSheetId="7">'OHTCo STATEMENT AG'!$A:$B,'OHTCo STATEMENT AG'!$1:$13</definedName>
    <definedName name="_xlnm.Print_Titles" localSheetId="8">'WVTCo STATEMENT AF'!$A:$B,'WVTCo STATEMENT AF'!$1:$14</definedName>
    <definedName name="_xlnm.Print_Titles" localSheetId="9">'WVTCo STATEMENT AG'!$A:$B,'WVTCo STATEMENT AG'!$1:$13</definedName>
  </definedNames>
  <calcPr fullCalcOnLoad="1"/>
</workbook>
</file>

<file path=xl/sharedStrings.xml><?xml version="1.0" encoding="utf-8"?>
<sst xmlns="http://schemas.openxmlformats.org/spreadsheetml/2006/main" count="623" uniqueCount="90">
  <si>
    <t>SPECIFIED DEFERRED CREDITS</t>
  </si>
  <si>
    <t>(DEBIT)  CREDIT</t>
  </si>
  <si>
    <t>COLUMN A</t>
  </si>
  <si>
    <t>COLUMN B</t>
  </si>
  <si>
    <t>COLUMN C</t>
  </si>
  <si>
    <t>COLUMN D</t>
  </si>
  <si>
    <t>COLUMN E</t>
  </si>
  <si>
    <t>COLUMN F</t>
  </si>
  <si>
    <t>COLUMN G</t>
  </si>
  <si>
    <t>COLUMN H</t>
  </si>
  <si>
    <t>COLUMN I</t>
  </si>
  <si>
    <t>COLUMN J</t>
  </si>
  <si>
    <t>COLUMN K</t>
  </si>
  <si>
    <t>COLUMN L</t>
  </si>
  <si>
    <t>COLUMN M</t>
  </si>
  <si>
    <t>COLUMN N</t>
  </si>
  <si>
    <t>COLUMN O</t>
  </si>
  <si>
    <t>PER BOOKS</t>
  </si>
  <si>
    <t>NON-APPLICABLE/NON-UTILITY</t>
  </si>
  <si>
    <t>AVERAGE</t>
  </si>
  <si>
    <t>FUNCTIONALIZATION AVERAGE</t>
  </si>
  <si>
    <t xml:space="preserve">ELECTRIC </t>
  </si>
  <si>
    <t>BALANCE AS</t>
  </si>
  <si>
    <t>UTILITY</t>
  </si>
  <si>
    <t>ACCUMULATED DEFERRED FIT ITEMS</t>
  </si>
  <si>
    <t>(B+C+D+E)/2</t>
  </si>
  <si>
    <t>TRANSMISSION</t>
  </si>
  <si>
    <t>ACCOUNT 281:</t>
  </si>
  <si>
    <t>TX AMORT POLLUTION CONT EQPT</t>
  </si>
  <si>
    <t xml:space="preserve">NON-UTILITY DEFERRED FIT </t>
  </si>
  <si>
    <t>SFAS 109 FLOW-THRU 281.3</t>
  </si>
  <si>
    <t>SFAS 109 EXCESS DFIT 281.4</t>
  </si>
  <si>
    <t>TOTAL ACCOUNT 281</t>
  </si>
  <si>
    <t>ACCOUNT 282:</t>
  </si>
  <si>
    <t>SFAS 109 FLOW-THRU 282.3</t>
  </si>
  <si>
    <t>SFAS 109 EXCESS DFIT 282.4</t>
  </si>
  <si>
    <t>TOTAL ACOUNT 282</t>
  </si>
  <si>
    <t>ACCOUNT 283:</t>
  </si>
  <si>
    <t xml:space="preserve"> </t>
  </si>
  <si>
    <t>SFAS 109 FLOW-THRU 283.3</t>
  </si>
  <si>
    <t>SFAS 109 EXCESS DFIT 283.4</t>
  </si>
  <si>
    <t>SFAS 133 ADIT FED - SFAS 133 NONAFFIL 2830006</t>
  </si>
  <si>
    <t>TOTAL ACCOUNT 283</t>
  </si>
  <si>
    <t>JURISDICTIONAL AMOUNTS FUNCTIONALIZED</t>
  </si>
  <si>
    <t>TOTAL COMPANY AMOUNTS FUNCTIONALIZED</t>
  </si>
  <si>
    <t>NOTE:  POST 1970 ACCUMULATED DEFERRED</t>
  </si>
  <si>
    <t xml:space="preserve">             INV TAX CRED. (JDITC) IN A/C 255</t>
  </si>
  <si>
    <t>DEFERRED ITC - 46(F)(1)</t>
  </si>
  <si>
    <t>TOTAL ACCOUNT 255</t>
  </si>
  <si>
    <t>NON-UTILITY DEFERRED FIT 283.2</t>
  </si>
  <si>
    <t xml:space="preserve">SFAS 109 - DEFD STATE INCOME TAXES </t>
  </si>
  <si>
    <t>NON-UTILITY DEFERRED FIT 281.2</t>
  </si>
  <si>
    <t>ADIT - FED-HDG-CF-INT RATE 2830015</t>
  </si>
  <si>
    <t>DEFD STATE INCOME TAXES</t>
  </si>
  <si>
    <t>REG ASSET-TRANSCO PRE-FORMATION COSTS</t>
  </si>
  <si>
    <t>AEP APPALACHIAN TRANSMISSION COMPANY</t>
  </si>
  <si>
    <t>BOOK VS. TAX DEPRECIATION</t>
  </si>
  <si>
    <t>OF 12-31-12</t>
  </si>
  <si>
    <t>FUNCTIONALIZATION 12/31/12</t>
  </si>
  <si>
    <t>NOL STATE CARRYFORWARD</t>
  </si>
  <si>
    <t>PERIOD ENDED DECEMBER 31, 2013</t>
  </si>
  <si>
    <t>OF 12-31-13</t>
  </si>
  <si>
    <t>FUNCTIONALIZATION 12/31/13</t>
  </si>
  <si>
    <t>ABFUDC</t>
  </si>
  <si>
    <t>ACCUMULATED DEFERRED INCOME TAX IN ACCOUNT 190</t>
  </si>
  <si>
    <t>DEBIT  (CREDIT)</t>
  </si>
  <si>
    <t>ACCOUNT 190:</t>
  </si>
  <si>
    <t>INT EXP CAPITALIZED FOR TAX</t>
  </si>
  <si>
    <t>PROV POSS REV REFDS</t>
  </si>
  <si>
    <t>NOL-DEFERRED TAX ASSET RECLASS</t>
  </si>
  <si>
    <t>SFAS 109 FLOW-THRU 190.3</t>
  </si>
  <si>
    <t>SFAS 109 EXCESS DFIT 190.4</t>
  </si>
  <si>
    <t>SFAS 133 ADIT FED - SFAS NONAFFIL 1900006</t>
  </si>
  <si>
    <t>ADIT FED - PENSION OCI NAF 1900009</t>
  </si>
  <si>
    <t>ADIT-FED-HDG-CF-INT RATE1900015</t>
  </si>
  <si>
    <t>DEFERRED SIT  1901002</t>
  </si>
  <si>
    <t>TOTAL ACCOUNT 190</t>
  </si>
  <si>
    <t>AEP INDIANA MICHIGAN TRANSMISSION COMPANY</t>
  </si>
  <si>
    <t>CAPITALIZED SOFTWARE COST-BOOK</t>
  </si>
  <si>
    <t>REMOVAL CST</t>
  </si>
  <si>
    <t>STATE NOL CURRENT BENEFIT</t>
  </si>
  <si>
    <t>NOL &amp; TAX CREDIT C/F - DEF TAX ASSET</t>
  </si>
  <si>
    <t>AEP KENTUCKY TRANSMISSION COMPANY</t>
  </si>
  <si>
    <t>NOL - STATE C/F - DEF STATE TAX ASSET - L/T</t>
  </si>
  <si>
    <t>AEP OHIO TRANSMISSION COMPANY</t>
  </si>
  <si>
    <t xml:space="preserve">REMOVAL COST </t>
  </si>
  <si>
    <t>CIAC - BOOK RECEIPTS</t>
  </si>
  <si>
    <t>AEP WEST VIRGINIA TRANSMISSION COMPANY</t>
  </si>
  <si>
    <t>GENERATION</t>
  </si>
  <si>
    <t>DISTRIBUTION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</si>
</sst>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u val="single"/>
      <sz val="8.7"/>
      <color indexed="12"/>
      <name val="Arial"/>
      <family val="2"/>
    </font>
    <font>
      <u val="single"/>
      <sz val="8.7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</borders>
  <cellStyleXfs count="58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Fill="1" applyAlignment="1">
      <alignment/>
    </xf>
    <xf numFmtId="3" fontId="4" fillId="0" borderId="0" xfId="0" applyFont="1" applyFill="1" applyAlignment="1">
      <alignment horizontal="center"/>
    </xf>
    <xf numFmtId="37" fontId="0" fillId="0" borderId="0" xfId="0" applyNumberFormat="1" applyFont="1" applyFill="1" applyAlignment="1">
      <alignment/>
    </xf>
    <xf numFmtId="3" fontId="0" fillId="0" borderId="0" xfId="0" applyFont="1" applyFill="1" applyAlignment="1">
      <alignment/>
    </xf>
    <xf numFmtId="3" fontId="0" fillId="0" borderId="0" xfId="0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 horizontal="centerContinuous"/>
    </xf>
    <xf numFmtId="3" fontId="4" fillId="0" borderId="0" xfId="0" applyNumberFormat="1" applyFont="1" applyFill="1" applyAlignment="1">
      <alignment horizontal="centerContinuous"/>
    </xf>
    <xf numFmtId="3" fontId="0" fillId="0" borderId="0" xfId="0" applyFont="1" applyFill="1" applyAlignment="1">
      <alignment horizontal="center"/>
    </xf>
    <xf numFmtId="3" fontId="0" fillId="0" borderId="0" xfId="0" applyNumberFormat="1" applyFill="1" applyAlignment="1">
      <alignment horizontal="centerContinuous"/>
    </xf>
    <xf numFmtId="3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Alignment="1">
      <alignment horizontal="center"/>
    </xf>
    <xf numFmtId="3" fontId="0" fillId="0" borderId="0" xfId="0" applyNumberFormat="1" applyFont="1" applyFill="1" applyAlignment="1">
      <alignment horizontal="left"/>
    </xf>
    <xf numFmtId="37" fontId="0" fillId="0" borderId="10" xfId="0" applyNumberFormat="1" applyFont="1" applyFill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" fontId="1" fillId="0" borderId="0" xfId="0" applyFont="1" applyFill="1" applyAlignment="1">
      <alignment horizontal="left"/>
    </xf>
    <xf numFmtId="37" fontId="0" fillId="0" borderId="12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14" xfId="0" applyNumberFormat="1" applyFont="1" applyFill="1" applyBorder="1" applyAlignment="1">
      <alignment/>
    </xf>
    <xf numFmtId="3" fontId="0" fillId="0" borderId="0" xfId="0" applyNumberFormat="1" applyFont="1" applyFill="1" applyAlignment="1">
      <alignment horizontal="centerContinuous"/>
    </xf>
    <xf numFmtId="3" fontId="0" fillId="0" borderId="0" xfId="0" applyFont="1" applyFill="1" applyAlignment="1">
      <alignment/>
    </xf>
    <xf numFmtId="3" fontId="0" fillId="0" borderId="0" xfId="0" applyFill="1" applyAlignment="1">
      <alignment horizontal="right"/>
    </xf>
    <xf numFmtId="3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 horizontal="centerContinuous"/>
    </xf>
    <xf numFmtId="3" fontId="0" fillId="0" borderId="0" xfId="0" applyNumberFormat="1" applyFill="1" applyAlignment="1">
      <alignment/>
    </xf>
    <xf numFmtId="37" fontId="0" fillId="0" borderId="0" xfId="0" applyNumberFormat="1" applyFill="1" applyAlignment="1">
      <alignment/>
    </xf>
    <xf numFmtId="3" fontId="0" fillId="0" borderId="0" xfId="0" applyFont="1" applyFill="1" applyAlignment="1">
      <alignment horizontal="left"/>
    </xf>
    <xf numFmtId="37" fontId="0" fillId="0" borderId="0" xfId="0" applyNumberFormat="1" applyFont="1" applyAlignment="1">
      <alignment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1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2.7109375" defaultRowHeight="12.75"/>
  <cols>
    <col min="1" max="1" width="4.57421875" style="6" customWidth="1"/>
    <col min="2" max="2" width="54.8515625" style="1" customWidth="1"/>
    <col min="3" max="4" width="14.28125" style="1" customWidth="1"/>
    <col min="5" max="5" width="13.57421875" style="1" customWidth="1"/>
    <col min="6" max="6" width="15.7109375" style="1" customWidth="1"/>
    <col min="7" max="7" width="14.28125" style="1" customWidth="1"/>
    <col min="8" max="8" width="2.28125" style="1" customWidth="1"/>
    <col min="9" max="9" width="12.8515625" style="1" customWidth="1"/>
    <col min="10" max="11" width="15.7109375" style="1" customWidth="1"/>
    <col min="12" max="12" width="1.57421875" style="1" customWidth="1"/>
    <col min="13" max="13" width="14.28125" style="1" customWidth="1"/>
    <col min="14" max="15" width="15.7109375" style="1" customWidth="1"/>
    <col min="16" max="16" width="1.421875" style="1" customWidth="1"/>
    <col min="17" max="17" width="13.421875" style="1" customWidth="1"/>
    <col min="18" max="18" width="15.7109375" style="1" customWidth="1"/>
    <col min="19" max="19" width="14.8515625" style="1" customWidth="1"/>
    <col min="20" max="16384" width="12.7109375" style="1" customWidth="1"/>
  </cols>
  <sheetData>
    <row r="1" spans="2:19" ht="12.75">
      <c r="B1" s="19" t="s">
        <v>55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60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58</v>
      </c>
      <c r="N10" s="9"/>
      <c r="O10" s="9"/>
      <c r="Q10" s="23" t="s">
        <v>62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57</v>
      </c>
      <c r="D13" s="2" t="s">
        <v>61</v>
      </c>
      <c r="E13" s="2" t="s">
        <v>57</v>
      </c>
      <c r="F13" s="2" t="s">
        <v>61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2:19" ht="12.75"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(+N17+R17)/2</f>
        <v>0</v>
      </c>
      <c r="K17" s="3"/>
      <c r="L17" s="3"/>
      <c r="M17" s="3"/>
      <c r="N17" s="3">
        <v>0</v>
      </c>
      <c r="O17" s="3"/>
      <c r="P17" s="3"/>
      <c r="Q17" s="3"/>
      <c r="R17" s="3">
        <v>0</v>
      </c>
      <c r="S17" s="3"/>
    </row>
    <row r="18" spans="1:19" ht="12.75">
      <c r="A18" s="15">
        <f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aca="true" t="shared" si="0" ref="A19:A69">A18+1</f>
        <v>3</v>
      </c>
      <c r="B19" s="5" t="s">
        <v>51</v>
      </c>
      <c r="C19" s="3">
        <v>0</v>
      </c>
      <c r="D19" s="3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30</v>
      </c>
      <c r="C20" s="3">
        <v>0</v>
      </c>
      <c r="D20" s="3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31</v>
      </c>
      <c r="C21" s="3">
        <v>0</v>
      </c>
      <c r="D21" s="3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56</v>
      </c>
      <c r="C28" s="3">
        <f>SUM(M28:O28)</f>
        <v>0</v>
      </c>
      <c r="D28" s="3">
        <f>SUM(Q28:S28)</f>
        <v>0</v>
      </c>
      <c r="E28" s="3"/>
      <c r="F28" s="3"/>
      <c r="G28" s="3">
        <f>ROUND(SUM(C28:F28)/2,0)</f>
        <v>0</v>
      </c>
      <c r="H28" s="3"/>
      <c r="I28" s="3"/>
      <c r="J28" s="3">
        <f>(+N28+R28)/2</f>
        <v>0</v>
      </c>
      <c r="K28" s="3"/>
      <c r="L28" s="3"/>
      <c r="M28" s="3"/>
      <c r="N28" s="3">
        <v>0</v>
      </c>
      <c r="O28" s="3"/>
      <c r="P28" s="3"/>
      <c r="Q28" s="3"/>
      <c r="R28" s="3">
        <v>0</v>
      </c>
      <c r="S28" s="3"/>
    </row>
    <row r="29" spans="1:19" ht="12.75">
      <c r="A29" s="15">
        <f t="shared" si="0"/>
        <v>13</v>
      </c>
      <c r="B29" s="24" t="s">
        <v>63</v>
      </c>
      <c r="C29" s="3">
        <f>SUM(M29:O29)</f>
        <v>0</v>
      </c>
      <c r="D29" s="3">
        <f>SUM(Q29:S29)</f>
        <v>2236.7</v>
      </c>
      <c r="E29" s="3"/>
      <c r="F29" s="3"/>
      <c r="G29" s="3">
        <f>ROUND(SUM(C29:F29)/2,0)</f>
        <v>1118</v>
      </c>
      <c r="H29" s="3"/>
      <c r="I29" s="3"/>
      <c r="J29" s="3">
        <f>(+N29+R29)/2</f>
        <v>1118.35</v>
      </c>
      <c r="K29" s="3"/>
      <c r="L29" s="3"/>
      <c r="M29" s="3"/>
      <c r="N29" s="3">
        <v>0</v>
      </c>
      <c r="O29" s="3"/>
      <c r="P29" s="3"/>
      <c r="Q29" s="3"/>
      <c r="R29" s="3">
        <v>2236.7</v>
      </c>
      <c r="S29" s="3"/>
    </row>
    <row r="30" spans="1:19" ht="12.75">
      <c r="A30" s="15">
        <f t="shared" si="0"/>
        <v>14</v>
      </c>
      <c r="B30" s="4" t="s">
        <v>29</v>
      </c>
      <c r="C30" s="3">
        <f>SUM(P30:R30)</f>
        <v>0</v>
      </c>
      <c r="D30" s="3">
        <f>SUM(Q30:S30)</f>
        <v>0</v>
      </c>
      <c r="E30" s="3">
        <f aca="true" t="shared" si="2" ref="E30:F32">-C30</f>
        <v>0</v>
      </c>
      <c r="F30" s="3">
        <f t="shared" si="2"/>
        <v>0</v>
      </c>
      <c r="G30" s="3">
        <f>ROUND(SUM(C30:F30)/2,0)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5">
        <f t="shared" si="0"/>
        <v>15</v>
      </c>
      <c r="B31" s="4" t="s">
        <v>34</v>
      </c>
      <c r="C31" s="3">
        <v>0</v>
      </c>
      <c r="D31" s="3">
        <v>0</v>
      </c>
      <c r="E31" s="3">
        <f t="shared" si="2"/>
        <v>0</v>
      </c>
      <c r="F31" s="3">
        <f t="shared" si="2"/>
        <v>0</v>
      </c>
      <c r="G31" s="3">
        <f>ROUND(SUM(C31:F31)/2,0)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5">
        <f t="shared" si="0"/>
        <v>16</v>
      </c>
      <c r="B32" s="4" t="s">
        <v>35</v>
      </c>
      <c r="C32" s="3">
        <v>0</v>
      </c>
      <c r="D32" s="3">
        <v>0</v>
      </c>
      <c r="E32" s="3">
        <f t="shared" si="2"/>
        <v>0</v>
      </c>
      <c r="F32" s="3">
        <f t="shared" si="2"/>
        <v>0</v>
      </c>
      <c r="G32" s="3">
        <f>ROUND(SUM(C32:F32)/2,0)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5">
        <f t="shared" si="0"/>
        <v>17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3.5" thickBot="1">
      <c r="A34" s="15">
        <f t="shared" si="0"/>
        <v>18</v>
      </c>
      <c r="B34" s="4" t="s">
        <v>36</v>
      </c>
      <c r="C34" s="16">
        <f>SUM(C28:C33)</f>
        <v>0</v>
      </c>
      <c r="D34" s="16">
        <f>SUM(D28:D33)</f>
        <v>2236.7</v>
      </c>
      <c r="E34" s="16">
        <f>SUM(E28:E33)</f>
        <v>0</v>
      </c>
      <c r="F34" s="16">
        <f>SUM(F28:F33)</f>
        <v>0</v>
      </c>
      <c r="G34" s="16">
        <f>SUM(G28:G33)</f>
        <v>1118</v>
      </c>
      <c r="H34" s="16"/>
      <c r="I34" s="16">
        <f>SUM(I28:I33)</f>
        <v>0</v>
      </c>
      <c r="J34" s="16">
        <f>SUM(J28:J33)</f>
        <v>1118.35</v>
      </c>
      <c r="K34" s="16">
        <f>SUM(K28:K33)</f>
        <v>0</v>
      </c>
      <c r="L34" s="16"/>
      <c r="M34" s="16">
        <f>SUM(M28:M33)</f>
        <v>0</v>
      </c>
      <c r="N34" s="16">
        <f>SUM(N28:N33)</f>
        <v>0</v>
      </c>
      <c r="O34" s="16">
        <f>SUM(O28:O33)</f>
        <v>0</v>
      </c>
      <c r="P34" s="3"/>
      <c r="Q34" s="16">
        <f>SUM(Q28:Q33)</f>
        <v>0</v>
      </c>
      <c r="R34" s="16">
        <f>SUM(R28:R33)</f>
        <v>2236.7</v>
      </c>
      <c r="S34" s="16">
        <f>SUM(S28:S33)</f>
        <v>0</v>
      </c>
    </row>
    <row r="35" spans="1:19" ht="13.5" thickTop="1">
      <c r="A35" s="15">
        <f t="shared" si="0"/>
        <v>19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"/>
      <c r="Q35" s="17"/>
      <c r="R35" s="17"/>
      <c r="S35" s="17"/>
    </row>
    <row r="36" spans="1:19" ht="12.75">
      <c r="A36" s="15">
        <f t="shared" si="0"/>
        <v>20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5">
        <f t="shared" si="0"/>
        <v>21</v>
      </c>
      <c r="B37" s="5" t="s">
        <v>37</v>
      </c>
      <c r="C37" s="3" t="s">
        <v>38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5">
        <f t="shared" si="0"/>
        <v>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5">
        <f t="shared" si="0"/>
        <v>23</v>
      </c>
      <c r="B39" s="24" t="s">
        <v>59</v>
      </c>
      <c r="C39" s="3">
        <f>SUM(M39:O39)</f>
        <v>6360.23</v>
      </c>
      <c r="D39" s="3">
        <f>SUM(Q39:S39)</f>
        <v>11655.51</v>
      </c>
      <c r="E39" s="3"/>
      <c r="F39" s="3"/>
      <c r="G39" s="3">
        <f aca="true" t="shared" si="3" ref="G39:G45">ROUND(SUM(C39:F39)/2,0)</f>
        <v>9008</v>
      </c>
      <c r="H39" s="3"/>
      <c r="I39" s="3"/>
      <c r="J39" s="3">
        <f>ROUND((+N39+R39)/2,0)</f>
        <v>9008</v>
      </c>
      <c r="K39" s="3"/>
      <c r="L39" s="3"/>
      <c r="M39" s="3"/>
      <c r="N39" s="3">
        <v>6360.23</v>
      </c>
      <c r="O39" s="3"/>
      <c r="P39" s="3"/>
      <c r="Q39" s="3"/>
      <c r="R39" s="3">
        <v>11655.51</v>
      </c>
      <c r="S39" s="3"/>
    </row>
    <row r="40" spans="1:19" ht="12.75">
      <c r="A40" s="15">
        <f t="shared" si="0"/>
        <v>24</v>
      </c>
      <c r="B40" s="5" t="s">
        <v>54</v>
      </c>
      <c r="C40" s="3">
        <f>SUM(M40:O40)</f>
        <v>14074.59</v>
      </c>
      <c r="D40" s="3">
        <f>SUM(Q40:S40)</f>
        <v>4691.58</v>
      </c>
      <c r="E40" s="3"/>
      <c r="F40" s="3"/>
      <c r="G40" s="3">
        <f>ROUND(SUM(C40:F40)/2,0)</f>
        <v>9383</v>
      </c>
      <c r="H40" s="3"/>
      <c r="I40" s="3"/>
      <c r="J40" s="3">
        <f aca="true" t="shared" si="4" ref="J40:J45">ROUND((+N40+R40)/2,0)</f>
        <v>9383</v>
      </c>
      <c r="K40" s="3"/>
      <c r="L40" s="3"/>
      <c r="M40" s="3"/>
      <c r="N40" s="3">
        <v>14074.59</v>
      </c>
      <c r="O40" s="3"/>
      <c r="P40" s="3"/>
      <c r="Q40" s="3"/>
      <c r="R40" s="3">
        <v>4691.58</v>
      </c>
      <c r="S40" s="3"/>
    </row>
    <row r="41" spans="1:19" ht="12.75">
      <c r="A41" s="15">
        <f t="shared" si="0"/>
        <v>25</v>
      </c>
      <c r="B41" s="5" t="s">
        <v>49</v>
      </c>
      <c r="C41" s="3">
        <v>0</v>
      </c>
      <c r="D41" s="3">
        <v>0</v>
      </c>
      <c r="E41" s="3">
        <f aca="true" t="shared" si="5" ref="E41:F45">-C41</f>
        <v>0</v>
      </c>
      <c r="F41" s="3">
        <f t="shared" si="5"/>
        <v>0</v>
      </c>
      <c r="G41" s="3">
        <f t="shared" si="3"/>
        <v>0</v>
      </c>
      <c r="H41" s="3"/>
      <c r="I41" s="3"/>
      <c r="J41" s="3">
        <f t="shared" si="4"/>
        <v>0</v>
      </c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5">
        <f t="shared" si="0"/>
        <v>26</v>
      </c>
      <c r="B42" s="4" t="s">
        <v>39</v>
      </c>
      <c r="C42" s="3">
        <v>-0.01</v>
      </c>
      <c r="D42" s="3">
        <v>0</v>
      </c>
      <c r="E42" s="3">
        <f t="shared" si="5"/>
        <v>0.01</v>
      </c>
      <c r="F42" s="3">
        <f t="shared" si="5"/>
        <v>0</v>
      </c>
      <c r="G42" s="3">
        <f t="shared" si="3"/>
        <v>0</v>
      </c>
      <c r="H42" s="3"/>
      <c r="I42" s="3"/>
      <c r="J42" s="3">
        <f t="shared" si="4"/>
        <v>0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5">
        <f t="shared" si="0"/>
        <v>27</v>
      </c>
      <c r="B43" s="4" t="s">
        <v>40</v>
      </c>
      <c r="C43" s="3">
        <v>0</v>
      </c>
      <c r="D43" s="3">
        <v>0</v>
      </c>
      <c r="E43" s="3">
        <f t="shared" si="5"/>
        <v>0</v>
      </c>
      <c r="F43" s="3">
        <f t="shared" si="5"/>
        <v>0</v>
      </c>
      <c r="G43" s="3">
        <f t="shared" si="3"/>
        <v>0</v>
      </c>
      <c r="H43" s="3"/>
      <c r="I43" s="3"/>
      <c r="J43" s="3">
        <f t="shared" si="4"/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">
        <f t="shared" si="0"/>
        <v>28</v>
      </c>
      <c r="B44" s="4" t="s">
        <v>41</v>
      </c>
      <c r="C44" s="3">
        <v>0</v>
      </c>
      <c r="D44" s="3">
        <v>0</v>
      </c>
      <c r="E44" s="3">
        <f t="shared" si="5"/>
        <v>0</v>
      </c>
      <c r="F44" s="3">
        <f t="shared" si="5"/>
        <v>0</v>
      </c>
      <c r="G44" s="3">
        <f t="shared" si="3"/>
        <v>0</v>
      </c>
      <c r="H44" s="3"/>
      <c r="I44" s="3"/>
      <c r="J44" s="3">
        <f t="shared" si="4"/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5">
        <f t="shared" si="0"/>
        <v>29</v>
      </c>
      <c r="B45" s="5" t="s">
        <v>52</v>
      </c>
      <c r="C45" s="3">
        <v>0</v>
      </c>
      <c r="D45" s="3">
        <v>0</v>
      </c>
      <c r="E45" s="3">
        <f t="shared" si="5"/>
        <v>0</v>
      </c>
      <c r="F45" s="3">
        <f t="shared" si="5"/>
        <v>0</v>
      </c>
      <c r="G45" s="3">
        <f t="shared" si="3"/>
        <v>0</v>
      </c>
      <c r="H45" s="3"/>
      <c r="I45" s="3"/>
      <c r="J45" s="3">
        <f t="shared" si="4"/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5">
        <f t="shared" si="0"/>
        <v>30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3.5" thickBot="1">
      <c r="A47" s="15">
        <f t="shared" si="0"/>
        <v>31</v>
      </c>
      <c r="B47" s="4"/>
      <c r="C47" s="16">
        <f>SUM(C39:C46)</f>
        <v>20434.81</v>
      </c>
      <c r="D47" s="16">
        <f>SUM(D39:D46)</f>
        <v>16347.09</v>
      </c>
      <c r="E47" s="16">
        <f>SUM(E39:E46)</f>
        <v>0.01</v>
      </c>
      <c r="F47" s="16">
        <f>SUM(F39:F46)</f>
        <v>0</v>
      </c>
      <c r="G47" s="16">
        <f>SUM(G39:G46)</f>
        <v>18391</v>
      </c>
      <c r="H47" s="16"/>
      <c r="I47" s="16">
        <f>SUM(I39:I46)</f>
        <v>0</v>
      </c>
      <c r="J47" s="16">
        <f>SUM(J39:J46)</f>
        <v>18391</v>
      </c>
      <c r="K47" s="16">
        <f>SUM(K39:K46)</f>
        <v>0</v>
      </c>
      <c r="L47" s="16"/>
      <c r="M47" s="16">
        <f>SUM(M39:M46)</f>
        <v>0</v>
      </c>
      <c r="N47" s="16">
        <f>SUM(N39:N46)</f>
        <v>20434.82</v>
      </c>
      <c r="O47" s="16">
        <f>SUM(O39:O46)</f>
        <v>0</v>
      </c>
      <c r="P47" s="3"/>
      <c r="Q47" s="16">
        <f>SUM(Q39:Q46)</f>
        <v>0</v>
      </c>
      <c r="R47" s="16">
        <f>SUM(R39:R46)</f>
        <v>16347.09</v>
      </c>
      <c r="S47" s="16">
        <f>SUM(S39:S46)</f>
        <v>0</v>
      </c>
    </row>
    <row r="48" spans="1:19" ht="13.5" thickTop="1">
      <c r="A48" s="15">
        <f t="shared" si="0"/>
        <v>32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"/>
      <c r="Q48" s="17"/>
      <c r="R48" s="17"/>
      <c r="S48" s="17"/>
    </row>
    <row r="49" spans="1:19" ht="12.75">
      <c r="A49" s="15">
        <f t="shared" si="0"/>
        <v>33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15">
        <f t="shared" si="0"/>
        <v>34</v>
      </c>
      <c r="C50" s="3"/>
      <c r="D50" s="3"/>
      <c r="E50" s="3"/>
      <c r="F50" s="3"/>
      <c r="G50" s="3"/>
      <c r="H50" s="3"/>
      <c r="I50" s="3"/>
      <c r="J50" s="3"/>
      <c r="K50" s="3"/>
      <c r="L50" s="3"/>
      <c r="P50" s="3"/>
      <c r="Q50" s="3"/>
      <c r="R50" s="3"/>
      <c r="S50" s="3"/>
    </row>
    <row r="51" spans="1:19" ht="12.75">
      <c r="A51" s="15">
        <f t="shared" si="0"/>
        <v>35</v>
      </c>
      <c r="B51" s="5" t="s">
        <v>53</v>
      </c>
      <c r="C51" s="3">
        <f>SUM(M51:O51)</f>
        <v>-1363</v>
      </c>
      <c r="D51" s="3">
        <f>SUM(Q51:S51)</f>
        <v>-1239</v>
      </c>
      <c r="E51" s="3"/>
      <c r="F51" s="3"/>
      <c r="G51" s="3">
        <f>ROUND(SUM(C51:F51)/2,0)</f>
        <v>-1301</v>
      </c>
      <c r="H51" s="3"/>
      <c r="I51" s="3">
        <f>(+M51+Q51)/2</f>
        <v>0</v>
      </c>
      <c r="J51" s="3">
        <f>ROUND((+N51+R51)/2,0)</f>
        <v>-1301</v>
      </c>
      <c r="K51" s="3">
        <f>(+O51+S51)/2</f>
        <v>0</v>
      </c>
      <c r="L51" s="3"/>
      <c r="M51" s="3"/>
      <c r="N51" s="3">
        <v>-1363</v>
      </c>
      <c r="O51" s="3"/>
      <c r="P51" s="3"/>
      <c r="Q51" s="3"/>
      <c r="R51" s="3">
        <v>-1239</v>
      </c>
      <c r="S51" s="3"/>
    </row>
    <row r="52" spans="1:19" ht="12.75">
      <c r="A52" s="15">
        <f t="shared" si="0"/>
        <v>36</v>
      </c>
      <c r="B52" s="5" t="s">
        <v>50</v>
      </c>
      <c r="C52" s="3">
        <v>0</v>
      </c>
      <c r="D52" s="3">
        <v>0</v>
      </c>
      <c r="E52" s="3">
        <f>-C52</f>
        <v>0</v>
      </c>
      <c r="F52" s="3">
        <f>-D52</f>
        <v>0</v>
      </c>
      <c r="G52" s="3">
        <f>ROUND(SUM(C52:F52)/2,0)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5">
        <f t="shared" si="0"/>
        <v>37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20"/>
      <c r="N53" s="20"/>
      <c r="O53" s="3"/>
      <c r="P53" s="3"/>
      <c r="Q53" s="20"/>
      <c r="R53" s="20"/>
      <c r="S53" s="3"/>
    </row>
    <row r="54" spans="1:19" ht="13.5" thickBot="1">
      <c r="A54" s="15">
        <f t="shared" si="0"/>
        <v>38</v>
      </c>
      <c r="B54" s="4" t="s">
        <v>42</v>
      </c>
      <c r="C54" s="16">
        <f>SUM(C47:C53)</f>
        <v>19071.81</v>
      </c>
      <c r="D54" s="16">
        <f>SUM(D47:D53)</f>
        <v>15108.09</v>
      </c>
      <c r="E54" s="16">
        <f>SUM(E47:E53)</f>
        <v>0.01</v>
      </c>
      <c r="F54" s="16">
        <f>SUM(F47:F53)</f>
        <v>0</v>
      </c>
      <c r="G54" s="16">
        <f>SUM(G47:G53)</f>
        <v>17090</v>
      </c>
      <c r="H54" s="16"/>
      <c r="I54" s="16">
        <f>SUM(I47:I53)</f>
        <v>0</v>
      </c>
      <c r="J54" s="16">
        <f>SUM(J47:J53)</f>
        <v>17090</v>
      </c>
      <c r="K54" s="16">
        <f>SUM(K47:K53)</f>
        <v>0</v>
      </c>
      <c r="L54" s="3"/>
      <c r="M54" s="21">
        <f>SUM(M47:M53)</f>
        <v>0</v>
      </c>
      <c r="N54" s="21">
        <f>SUM(N47:N53)</f>
        <v>19071.82</v>
      </c>
      <c r="O54" s="22">
        <f>SUM(O47:O53)</f>
        <v>0</v>
      </c>
      <c r="P54" s="3"/>
      <c r="Q54" s="21">
        <f>SUM(Q47:Q53)</f>
        <v>0</v>
      </c>
      <c r="R54" s="21">
        <f>SUM(R47:R53)</f>
        <v>15108.09</v>
      </c>
      <c r="S54" s="22">
        <f>SUM(S47:S53)</f>
        <v>0</v>
      </c>
    </row>
    <row r="55" spans="1:19" ht="13.5" thickTop="1">
      <c r="A55" s="15">
        <f t="shared" si="0"/>
        <v>39</v>
      </c>
      <c r="C55" s="17"/>
      <c r="D55" s="17"/>
      <c r="E55" s="17"/>
      <c r="F55" s="17"/>
      <c r="G55" s="17"/>
      <c r="H55" s="17"/>
      <c r="I55" s="17"/>
      <c r="J55" s="17"/>
      <c r="K55" s="17"/>
      <c r="L55" s="3"/>
      <c r="P55" s="3"/>
      <c r="Q55" s="3"/>
      <c r="R55" s="3"/>
      <c r="S55" s="3"/>
    </row>
    <row r="56" spans="1:19" ht="12.75">
      <c r="A56" s="15">
        <f t="shared" si="0"/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P56" s="3"/>
      <c r="Q56" s="3"/>
      <c r="R56" s="3"/>
      <c r="S56" s="3"/>
    </row>
    <row r="57" spans="1:19" ht="12.75">
      <c r="A57" s="15">
        <f t="shared" si="0"/>
        <v>41</v>
      </c>
      <c r="B57" s="4" t="s">
        <v>43</v>
      </c>
      <c r="C57" s="3"/>
      <c r="D57" s="3"/>
      <c r="E57" s="3"/>
      <c r="F57" s="3"/>
      <c r="G57" s="3"/>
      <c r="H57" s="3"/>
      <c r="I57" s="3"/>
      <c r="J57" s="3"/>
      <c r="K57" s="3"/>
      <c r="L57" s="3"/>
      <c r="P57" s="3"/>
      <c r="Q57" s="3"/>
      <c r="R57" s="3"/>
      <c r="S57" s="3"/>
    </row>
    <row r="58" spans="1:19" ht="12.75">
      <c r="A58" s="15">
        <f t="shared" si="0"/>
        <v>42</v>
      </c>
      <c r="C58" s="3"/>
      <c r="D58" s="3"/>
      <c r="E58" s="3"/>
      <c r="F58" s="3"/>
      <c r="G58" s="3"/>
      <c r="H58" s="3"/>
      <c r="I58" s="3"/>
      <c r="J58" s="3"/>
      <c r="K58" s="3"/>
      <c r="L58" s="3"/>
      <c r="P58" s="3"/>
      <c r="Q58" s="3"/>
      <c r="R58" s="3"/>
      <c r="S58" s="3"/>
    </row>
    <row r="59" spans="1:19" ht="12.75">
      <c r="A59" s="15">
        <f t="shared" si="0"/>
        <v>43</v>
      </c>
      <c r="B59" s="4" t="s">
        <v>44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15">
        <f t="shared" si="0"/>
        <v>44</v>
      </c>
      <c r="C60" s="3"/>
      <c r="D60" s="18"/>
      <c r="E60" s="18"/>
      <c r="F60" s="18"/>
      <c r="G60" s="18"/>
      <c r="H60" s="18"/>
      <c r="I60" s="18"/>
      <c r="J60" s="18"/>
      <c r="K60" s="18"/>
      <c r="L60" s="18"/>
      <c r="M60" s="3"/>
      <c r="N60" s="3"/>
      <c r="O60" s="3"/>
      <c r="P60" s="3"/>
      <c r="Q60" s="3"/>
      <c r="R60" s="3"/>
      <c r="S60" s="3"/>
    </row>
    <row r="61" spans="1:19" ht="12.75">
      <c r="A61" s="15">
        <f t="shared" si="0"/>
        <v>45</v>
      </c>
      <c r="B61" s="4"/>
      <c r="C61" s="3"/>
      <c r="D61" s="18"/>
      <c r="E61" s="18"/>
      <c r="F61" s="18"/>
      <c r="G61" s="18"/>
      <c r="H61" s="18"/>
      <c r="I61" s="18"/>
      <c r="J61" s="18"/>
      <c r="K61" s="18"/>
      <c r="L61" s="18"/>
      <c r="M61" s="3"/>
      <c r="N61" s="3"/>
      <c r="O61" s="3"/>
      <c r="P61" s="3"/>
      <c r="Q61" s="3"/>
      <c r="R61" s="3"/>
      <c r="S61" s="3"/>
    </row>
    <row r="62" spans="1:19" ht="12.75">
      <c r="A62" s="15">
        <f t="shared" si="0"/>
        <v>46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0"/>
        <v>47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0"/>
        <v>48</v>
      </c>
      <c r="B64" s="5" t="s">
        <v>45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5">
        <f t="shared" si="0"/>
        <v>49</v>
      </c>
      <c r="B65" s="5" t="s">
        <v>46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0"/>
        <v>50</v>
      </c>
      <c r="B66" s="4" t="s">
        <v>47</v>
      </c>
      <c r="C66" s="3"/>
      <c r="D66" s="3"/>
      <c r="E66" s="3"/>
      <c r="F66" s="3"/>
      <c r="G66" s="3">
        <f>ROUND(SUM(C66:F66)/2,0)</f>
        <v>0</v>
      </c>
      <c r="H66" s="3"/>
      <c r="I66" s="3"/>
      <c r="J66" s="3">
        <f>(+N66+R66)/2</f>
        <v>0</v>
      </c>
      <c r="K66" s="3"/>
      <c r="L66" s="3"/>
      <c r="M66" s="3"/>
      <c r="N66" s="3">
        <v>0</v>
      </c>
      <c r="O66" s="3"/>
      <c r="P66" s="3"/>
      <c r="Q66" s="3"/>
      <c r="R66" s="3">
        <v>0</v>
      </c>
      <c r="S66" s="3"/>
    </row>
    <row r="67" spans="1:19" ht="12.75">
      <c r="A67" s="15">
        <f t="shared" si="0"/>
        <v>51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5">
        <f t="shared" si="0"/>
        <v>52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3.5" thickBot="1">
      <c r="A69" s="15">
        <f t="shared" si="0"/>
        <v>53</v>
      </c>
      <c r="B69" s="5" t="s">
        <v>48</v>
      </c>
      <c r="C69" s="16">
        <f>SUM(C66:C68)</f>
        <v>0</v>
      </c>
      <c r="D69" s="16">
        <f>SUM(D66:D68)</f>
        <v>0</v>
      </c>
      <c r="E69" s="16">
        <f>SUM(E66:E68)</f>
        <v>0</v>
      </c>
      <c r="F69" s="16">
        <f>SUM(F66:F68)</f>
        <v>0</v>
      </c>
      <c r="G69" s="16">
        <f>SUM(G66:G68)</f>
        <v>0</v>
      </c>
      <c r="H69" s="16"/>
      <c r="I69" s="16">
        <f>SUM(I66:I68)</f>
        <v>0</v>
      </c>
      <c r="J69" s="16">
        <f>SUM(J66:J68)</f>
        <v>0</v>
      </c>
      <c r="K69" s="16">
        <f>SUM(K66:K68)</f>
        <v>0</v>
      </c>
      <c r="L69" s="16"/>
      <c r="M69" s="16">
        <f>SUM(M66:M68)</f>
        <v>0</v>
      </c>
      <c r="N69" s="16">
        <f>SUM(N66:N68)</f>
        <v>0</v>
      </c>
      <c r="O69" s="16">
        <f>SUM(O66:O68)</f>
        <v>0</v>
      </c>
      <c r="P69" s="3"/>
      <c r="Q69" s="16">
        <f>SUM(Q66:Q68)</f>
        <v>0</v>
      </c>
      <c r="R69" s="16">
        <f>SUM(R66:R68)</f>
        <v>0</v>
      </c>
      <c r="S69" s="16">
        <f>SUM(S66:S68)</f>
        <v>0</v>
      </c>
    </row>
    <row r="70" spans="1:19" ht="13.5" thickTop="1">
      <c r="A70" s="1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3"/>
      <c r="Q70" s="17"/>
      <c r="R70" s="17"/>
      <c r="S70" s="17"/>
    </row>
    <row r="71" spans="1:19" ht="12.75">
      <c r="A71" s="1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rowBreaks count="1" manualBreakCount="1">
    <brk id="35" max="18" man="1"/>
  </rowBreaks>
  <colBreaks count="3" manualBreakCount="3">
    <brk id="7" max="112" man="1"/>
    <brk id="11" max="65535" man="1"/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tabSelected="1" showOutlineSymbols="0" zoomScale="87" zoomScaleNormal="87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87</v>
      </c>
      <c r="G1" s="5"/>
      <c r="H1" s="5"/>
      <c r="I1" s="5"/>
      <c r="J1" s="5"/>
      <c r="K1" s="5"/>
      <c r="L1" s="5"/>
      <c r="T1" s="25"/>
    </row>
    <row r="2" spans="2:20" ht="12.75">
      <c r="B2" s="19" t="s">
        <v>64</v>
      </c>
      <c r="G2" s="4"/>
      <c r="H2" s="4"/>
      <c r="I2" s="4"/>
      <c r="J2" s="4"/>
      <c r="K2" s="4"/>
      <c r="L2" s="4"/>
      <c r="T2" s="4"/>
    </row>
    <row r="3" ht="12.75">
      <c r="B3" s="19" t="s">
        <v>60</v>
      </c>
    </row>
    <row r="4" ht="12.75">
      <c r="B4" s="15"/>
    </row>
    <row r="5" ht="12.75">
      <c r="B5" s="8"/>
    </row>
    <row r="6" spans="7:12" ht="12.75">
      <c r="G6" s="7" t="s">
        <v>65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58</v>
      </c>
      <c r="N10" s="9"/>
      <c r="O10" s="9"/>
      <c r="Q10" s="23" t="s">
        <v>62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57</v>
      </c>
      <c r="D13" s="2" t="s">
        <v>61</v>
      </c>
      <c r="E13" s="2" t="s">
        <v>57</v>
      </c>
      <c r="F13" s="2" t="s">
        <v>61</v>
      </c>
      <c r="G13" s="2" t="s">
        <v>25</v>
      </c>
      <c r="H13" s="2"/>
      <c r="I13" s="2" t="s">
        <v>88</v>
      </c>
      <c r="J13" s="2" t="s">
        <v>26</v>
      </c>
      <c r="K13" s="2" t="s">
        <v>89</v>
      </c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ht="12.75">
      <c r="A15" s="28"/>
      <c r="B15" s="29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0">
        <v>1</v>
      </c>
      <c r="B17" s="29" t="s">
        <v>67</v>
      </c>
      <c r="C17" s="3">
        <f>SUM(M17:O17)</f>
        <v>0</v>
      </c>
      <c r="D17" s="3">
        <f>SUM(Q17:S17)</f>
        <v>6450.13</v>
      </c>
      <c r="E17" s="3"/>
      <c r="F17" s="3"/>
      <c r="G17" s="3">
        <f>ROUND(SUM(C17:F17)/2,0)</f>
        <v>3225</v>
      </c>
      <c r="H17" s="3"/>
      <c r="I17" s="3"/>
      <c r="J17" s="3">
        <f>(+N17+R17)/2</f>
        <v>3225.065</v>
      </c>
      <c r="K17" s="3"/>
      <c r="L17" s="3"/>
      <c r="M17" s="3"/>
      <c r="N17" s="3">
        <v>0</v>
      </c>
      <c r="O17" s="3"/>
      <c r="P17" s="3"/>
      <c r="Q17" s="3"/>
      <c r="R17" s="3">
        <v>6450.13</v>
      </c>
      <c r="S17" s="3"/>
      <c r="T17" s="3"/>
    </row>
    <row r="18" spans="1:20" ht="12.75">
      <c r="A18" s="30">
        <f>+A17+1</f>
        <v>2</v>
      </c>
      <c r="B18" s="29" t="s">
        <v>68</v>
      </c>
      <c r="C18" s="3">
        <f>SUM(M18:O18)</f>
        <v>19675.66</v>
      </c>
      <c r="D18" s="3">
        <f>SUM(Q18:S18)</f>
        <v>314.09</v>
      </c>
      <c r="E18" s="3"/>
      <c r="F18" s="3"/>
      <c r="G18" s="3">
        <f>ROUND(SUM(C18:F18)/2,0)</f>
        <v>9995</v>
      </c>
      <c r="H18" s="3"/>
      <c r="I18" s="3"/>
      <c r="J18" s="3">
        <f>(+N18+R18)/2</f>
        <v>9994.875</v>
      </c>
      <c r="K18" s="3"/>
      <c r="L18" s="3"/>
      <c r="M18" s="3"/>
      <c r="N18" s="3">
        <v>19675.66</v>
      </c>
      <c r="O18" s="3"/>
      <c r="P18" s="3"/>
      <c r="Q18" s="3"/>
      <c r="R18" s="3">
        <v>314.09</v>
      </c>
      <c r="S18" s="3"/>
      <c r="T18" s="3"/>
    </row>
    <row r="19" spans="1:20" ht="12.75">
      <c r="A19" s="30">
        <f aca="true" t="shared" si="0" ref="A19:A29">+A18+1</f>
        <v>3</v>
      </c>
      <c r="B19" s="29" t="s">
        <v>53</v>
      </c>
      <c r="C19" s="3">
        <f>SUM(M19:O19)</f>
        <v>-564.54</v>
      </c>
      <c r="D19" s="3">
        <f>SUM(Q19:S19)</f>
        <v>7894.56</v>
      </c>
      <c r="E19" s="3"/>
      <c r="F19" s="3"/>
      <c r="G19" s="3">
        <f>ROUND(SUM(C19:F19)/2,0)</f>
        <v>3665</v>
      </c>
      <c r="H19" s="3"/>
      <c r="I19" s="3"/>
      <c r="J19" s="3">
        <f>(+N19+R19)/2</f>
        <v>3665.01</v>
      </c>
      <c r="K19" s="3"/>
      <c r="L19" s="3"/>
      <c r="M19" s="3"/>
      <c r="N19" s="3">
        <v>-564.54</v>
      </c>
      <c r="O19" s="3"/>
      <c r="P19" s="3"/>
      <c r="Q19" s="3"/>
      <c r="R19" s="3">
        <v>7894.56</v>
      </c>
      <c r="S19" s="3"/>
      <c r="T19" s="3"/>
    </row>
    <row r="20" spans="1:20" ht="12.75">
      <c r="A20" s="30">
        <f t="shared" si="0"/>
        <v>4</v>
      </c>
      <c r="B20" s="3" t="s">
        <v>69</v>
      </c>
      <c r="C20" s="3">
        <f>SUM(M20:O20)</f>
        <v>120022.66</v>
      </c>
      <c r="D20" s="3">
        <f>SUM(Q20:S20)</f>
        <v>70667</v>
      </c>
      <c r="E20" s="3"/>
      <c r="F20" s="3"/>
      <c r="G20" s="3">
        <f>ROUND(SUM(C20:F20)/2,0)</f>
        <v>95345</v>
      </c>
      <c r="H20" s="3"/>
      <c r="I20" s="3"/>
      <c r="J20" s="3">
        <f>(+N20+R20)/2</f>
        <v>95344.83</v>
      </c>
      <c r="K20" s="3"/>
      <c r="L20" s="3"/>
      <c r="M20" s="3"/>
      <c r="N20" s="3">
        <v>120022.66</v>
      </c>
      <c r="O20" s="3"/>
      <c r="P20" s="3"/>
      <c r="Q20" s="3"/>
      <c r="R20" s="3">
        <v>70667</v>
      </c>
      <c r="S20" s="3"/>
      <c r="T20" s="3"/>
    </row>
    <row r="21" spans="1:20" ht="12.75">
      <c r="A21" s="30">
        <f t="shared" si="0"/>
        <v>5</v>
      </c>
      <c r="B21" s="2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30">
        <f t="shared" si="0"/>
        <v>6</v>
      </c>
      <c r="B22" s="3" t="s">
        <v>29</v>
      </c>
      <c r="C22" s="3">
        <v>434.07</v>
      </c>
      <c r="D22" s="3">
        <v>443.81</v>
      </c>
      <c r="E22" s="3">
        <f aca="true" t="shared" si="1" ref="E22:F27">-C22</f>
        <v>-434.07</v>
      </c>
      <c r="F22" s="3">
        <f t="shared" si="1"/>
        <v>-443.81</v>
      </c>
      <c r="G22" s="3">
        <f aca="true" t="shared" si="2" ref="G22:G27">ROUND(SUM(C22:F22)/2,0)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30">
        <f t="shared" si="0"/>
        <v>7</v>
      </c>
      <c r="B23" s="3" t="s">
        <v>70</v>
      </c>
      <c r="C23" s="3">
        <v>0</v>
      </c>
      <c r="D23" s="3">
        <v>0</v>
      </c>
      <c r="E23" s="3">
        <f t="shared" si="1"/>
        <v>0</v>
      </c>
      <c r="F23" s="3">
        <f t="shared" si="1"/>
        <v>0</v>
      </c>
      <c r="G23" s="3">
        <f t="shared" si="2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30">
        <f t="shared" si="0"/>
        <v>8</v>
      </c>
      <c r="B24" s="3" t="s">
        <v>71</v>
      </c>
      <c r="C24" s="3">
        <v>0</v>
      </c>
      <c r="D24" s="3">
        <v>0</v>
      </c>
      <c r="E24" s="3">
        <f t="shared" si="1"/>
        <v>0</v>
      </c>
      <c r="F24" s="3">
        <f t="shared" si="1"/>
        <v>0</v>
      </c>
      <c r="G24" s="3">
        <f t="shared" si="2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0">
        <f t="shared" si="0"/>
        <v>9</v>
      </c>
      <c r="B25" s="3" t="s">
        <v>72</v>
      </c>
      <c r="C25" s="3">
        <v>0</v>
      </c>
      <c r="D25" s="3">
        <v>0</v>
      </c>
      <c r="E25" s="3">
        <f t="shared" si="1"/>
        <v>0</v>
      </c>
      <c r="F25" s="3">
        <f t="shared" si="1"/>
        <v>0</v>
      </c>
      <c r="G25" s="3">
        <f t="shared" si="2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30">
        <f t="shared" si="0"/>
        <v>10</v>
      </c>
      <c r="B26" s="29" t="s">
        <v>73</v>
      </c>
      <c r="C26" s="3">
        <v>0</v>
      </c>
      <c r="D26" s="3">
        <v>0</v>
      </c>
      <c r="E26" s="3">
        <f t="shared" si="1"/>
        <v>0</v>
      </c>
      <c r="F26" s="3">
        <f t="shared" si="1"/>
        <v>0</v>
      </c>
      <c r="G26" s="3">
        <f t="shared" si="2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30">
        <f t="shared" si="0"/>
        <v>11</v>
      </c>
      <c r="B27" s="29" t="s">
        <v>74</v>
      </c>
      <c r="C27" s="3">
        <v>0</v>
      </c>
      <c r="D27" s="3">
        <v>0</v>
      </c>
      <c r="E27" s="3">
        <f t="shared" si="1"/>
        <v>0</v>
      </c>
      <c r="F27" s="3">
        <f t="shared" si="1"/>
        <v>0</v>
      </c>
      <c r="G27" s="3">
        <f t="shared" si="2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0">
        <f t="shared" si="0"/>
        <v>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3.5" thickBot="1">
      <c r="A29" s="30">
        <f t="shared" si="0"/>
        <v>13</v>
      </c>
      <c r="B29" s="29" t="s">
        <v>76</v>
      </c>
      <c r="C29" s="16">
        <f>SUM(C17:C28)</f>
        <v>139567.85</v>
      </c>
      <c r="D29" s="16">
        <f>SUM(D17:D28)</f>
        <v>85769.59</v>
      </c>
      <c r="E29" s="16">
        <f>SUM(E17:E28)</f>
        <v>-434.07</v>
      </c>
      <c r="F29" s="16">
        <f>SUM(F17:F28)</f>
        <v>-443.81</v>
      </c>
      <c r="G29" s="16">
        <f>SUM(G17:G28)</f>
        <v>112230</v>
      </c>
      <c r="H29" s="16"/>
      <c r="I29" s="16">
        <f>SUM(I17:I28)</f>
        <v>0</v>
      </c>
      <c r="J29" s="16">
        <f>SUM(J17:J28)</f>
        <v>112229.78</v>
      </c>
      <c r="K29" s="16">
        <f>SUM(K17:K28)</f>
        <v>0</v>
      </c>
      <c r="L29" s="16"/>
      <c r="M29" s="16">
        <f>SUM(M17:M28)</f>
        <v>0</v>
      </c>
      <c r="N29" s="16">
        <f>SUM(N17:N28)</f>
        <v>139133.78</v>
      </c>
      <c r="O29" s="16">
        <f>SUM(O17:O28)</f>
        <v>0</v>
      </c>
      <c r="P29" s="3"/>
      <c r="Q29" s="16">
        <f>SUM(Q17:Q28)</f>
        <v>0</v>
      </c>
      <c r="R29" s="16">
        <f>SUM(R17:R28)</f>
        <v>85325.78</v>
      </c>
      <c r="S29" s="16">
        <f>SUM(S17:S28)</f>
        <v>0</v>
      </c>
      <c r="T29" s="3"/>
    </row>
    <row r="30" spans="1:20" ht="13.5" thickTop="1">
      <c r="A30" s="28"/>
      <c r="B30" s="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"/>
      <c r="Q30" s="17"/>
      <c r="R30" s="17"/>
      <c r="S30" s="17"/>
      <c r="T30" s="3"/>
    </row>
    <row r="31" spans="1:20" ht="12.75">
      <c r="A31" s="2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2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28"/>
      <c r="B33" s="3"/>
      <c r="C33" s="2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8"/>
      <c r="B34" s="3"/>
      <c r="C34" s="2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</sheetData>
  <sheetProtection/>
  <printOptions/>
  <pageMargins left="0.5" right="0.25" top="0.75" bottom="0.5" header="0.25" footer="0"/>
  <pageSetup fitToWidth="2" horizontalDpi="600" verticalDpi="600" orientation="portrait" scale="60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5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55</v>
      </c>
      <c r="G1" s="5"/>
      <c r="H1" s="5"/>
      <c r="I1" s="5"/>
      <c r="J1" s="5"/>
      <c r="K1" s="5"/>
      <c r="L1" s="5"/>
      <c r="T1" s="25"/>
    </row>
    <row r="2" spans="2:20" ht="12.75">
      <c r="B2" s="19" t="s">
        <v>64</v>
      </c>
      <c r="G2" s="4"/>
      <c r="H2" s="4"/>
      <c r="I2" s="4"/>
      <c r="J2" s="4"/>
      <c r="K2" s="4"/>
      <c r="L2" s="4"/>
      <c r="T2" s="4"/>
    </row>
    <row r="3" ht="12.75">
      <c r="B3" s="19" t="s">
        <v>60</v>
      </c>
    </row>
    <row r="4" ht="12.75">
      <c r="B4" s="15"/>
    </row>
    <row r="5" ht="12.75">
      <c r="B5" s="8"/>
    </row>
    <row r="6" spans="7:12" ht="12.75">
      <c r="G6" s="7" t="s">
        <v>65</v>
      </c>
      <c r="H6" s="7"/>
      <c r="I6" s="7"/>
      <c r="J6" s="7"/>
      <c r="K6" s="7"/>
      <c r="L6" s="7"/>
    </row>
    <row r="8" spans="2:19" ht="12.75">
      <c r="B8" s="26" t="s">
        <v>2</v>
      </c>
      <c r="C8" s="26" t="s">
        <v>3</v>
      </c>
      <c r="D8" s="26" t="s">
        <v>4</v>
      </c>
      <c r="E8" s="26" t="s">
        <v>5</v>
      </c>
      <c r="F8" s="26" t="s">
        <v>6</v>
      </c>
      <c r="G8" s="26" t="s">
        <v>7</v>
      </c>
      <c r="H8" s="26"/>
      <c r="I8" s="26" t="s">
        <v>8</v>
      </c>
      <c r="J8" s="26" t="s">
        <v>9</v>
      </c>
      <c r="K8" s="26" t="s">
        <v>10</v>
      </c>
      <c r="L8" s="26"/>
      <c r="M8" s="26" t="s">
        <v>11</v>
      </c>
      <c r="N8" s="26" t="s">
        <v>12</v>
      </c>
      <c r="O8" s="26" t="s">
        <v>13</v>
      </c>
      <c r="Q8" s="26" t="s">
        <v>14</v>
      </c>
      <c r="R8" s="26" t="s">
        <v>15</v>
      </c>
      <c r="S8" s="26" t="s">
        <v>16</v>
      </c>
    </row>
    <row r="10" spans="3:19" ht="12.75">
      <c r="C10" s="9" t="s">
        <v>17</v>
      </c>
      <c r="D10" s="9"/>
      <c r="E10" s="27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58</v>
      </c>
      <c r="N10" s="9"/>
      <c r="O10" s="9"/>
      <c r="Q10" s="12" t="s">
        <v>62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6" t="s">
        <v>24</v>
      </c>
      <c r="C13" s="26" t="s">
        <v>57</v>
      </c>
      <c r="D13" s="26" t="s">
        <v>61</v>
      </c>
      <c r="E13" s="26" t="s">
        <v>57</v>
      </c>
      <c r="F13" s="26" t="str">
        <f>D13</f>
        <v>OF 12-31-13</v>
      </c>
      <c r="G13" s="26" t="s">
        <v>25</v>
      </c>
      <c r="H13" s="26"/>
      <c r="I13" s="26"/>
      <c r="J13" s="26" t="s">
        <v>26</v>
      </c>
      <c r="K13" s="26"/>
      <c r="L13" s="26"/>
      <c r="M13" s="26"/>
      <c r="N13" s="26" t="s">
        <v>26</v>
      </c>
      <c r="O13" s="26"/>
      <c r="Q13" s="26"/>
      <c r="R13" s="26" t="s">
        <v>26</v>
      </c>
      <c r="S13" s="26"/>
    </row>
    <row r="15" spans="1:20" ht="12.75">
      <c r="A15" s="28"/>
      <c r="B15" s="29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0">
        <v>1</v>
      </c>
      <c r="B17" s="29" t="s">
        <v>67</v>
      </c>
      <c r="C17" s="3">
        <f>SUM(M17:O17)</f>
        <v>0</v>
      </c>
      <c r="D17" s="3">
        <f>SUM(Q17:S17)</f>
        <v>3005.7</v>
      </c>
      <c r="E17" s="3"/>
      <c r="F17" s="3"/>
      <c r="G17" s="3">
        <f>ROUND(SUM(C17:F17)/2,0)</f>
        <v>1503</v>
      </c>
      <c r="H17" s="3"/>
      <c r="I17" s="3"/>
      <c r="J17" s="3">
        <f>(+N17+R17)/2</f>
        <v>1502.85</v>
      </c>
      <c r="K17" s="3"/>
      <c r="L17" s="3"/>
      <c r="M17" s="3"/>
      <c r="N17" s="3">
        <v>0</v>
      </c>
      <c r="O17" s="3"/>
      <c r="P17" s="3"/>
      <c r="Q17" s="3"/>
      <c r="R17" s="3">
        <v>3005.7</v>
      </c>
      <c r="S17" s="3"/>
      <c r="T17" s="3"/>
    </row>
    <row r="18" spans="1:20" ht="12.75">
      <c r="A18" s="30">
        <f aca="true" t="shared" si="0" ref="A18:A30">+A17+1</f>
        <v>2</v>
      </c>
      <c r="B18" s="29" t="s">
        <v>68</v>
      </c>
      <c r="C18" s="3">
        <f>SUM(M18:O18)</f>
        <v>19665.46</v>
      </c>
      <c r="D18" s="3">
        <f>SUM(Q18:S18)</f>
        <v>10730.13</v>
      </c>
      <c r="E18" s="3"/>
      <c r="F18" s="3"/>
      <c r="G18" s="3">
        <f>ROUND(SUM(C18:F18)/2,0)</f>
        <v>15198</v>
      </c>
      <c r="H18" s="3"/>
      <c r="I18" s="3"/>
      <c r="J18" s="3">
        <f>(+N18+R18)/2</f>
        <v>15197.794999999998</v>
      </c>
      <c r="K18" s="3"/>
      <c r="L18" s="3"/>
      <c r="M18" s="3"/>
      <c r="N18" s="3">
        <v>19665.46</v>
      </c>
      <c r="O18" s="3"/>
      <c r="P18" s="3"/>
      <c r="Q18" s="3"/>
      <c r="R18" s="3">
        <v>10730.13</v>
      </c>
      <c r="S18" s="3"/>
      <c r="T18" s="3"/>
    </row>
    <row r="19" spans="1:20" ht="12.75">
      <c r="A19" s="30">
        <f t="shared" si="0"/>
        <v>3</v>
      </c>
      <c r="B19" s="29" t="s">
        <v>53</v>
      </c>
      <c r="C19" s="3">
        <f>SUM(M19:O19)</f>
        <v>-477.05</v>
      </c>
      <c r="D19" s="3">
        <f>SUM(Q19:S19)</f>
        <v>-433.65</v>
      </c>
      <c r="E19" s="3"/>
      <c r="F19" s="3"/>
      <c r="G19" s="3">
        <f>ROUND(SUM(C19:F19)/2,0)</f>
        <v>-455</v>
      </c>
      <c r="H19" s="3"/>
      <c r="I19" s="3"/>
      <c r="J19" s="3">
        <f>(+N19+R19)/2</f>
        <v>-455.35</v>
      </c>
      <c r="K19" s="3"/>
      <c r="L19" s="3"/>
      <c r="M19" s="3"/>
      <c r="N19" s="3">
        <v>-477.05</v>
      </c>
      <c r="O19" s="3"/>
      <c r="P19" s="3"/>
      <c r="Q19" s="3"/>
      <c r="R19" s="3">
        <v>-433.65</v>
      </c>
      <c r="S19" s="3"/>
      <c r="T19" s="3"/>
    </row>
    <row r="20" spans="1:20" ht="12.75">
      <c r="A20" s="30">
        <f t="shared" si="0"/>
        <v>4</v>
      </c>
      <c r="B20" s="3" t="s">
        <v>69</v>
      </c>
      <c r="C20" s="3">
        <f>SUM(M20:O20)</f>
        <v>127025.18</v>
      </c>
      <c r="D20" s="3">
        <f>SUM(Q20:S20)</f>
        <v>84473.13</v>
      </c>
      <c r="E20" s="3"/>
      <c r="F20" s="3"/>
      <c r="G20" s="3">
        <f>ROUND(SUM(C20:F20)/2,0)</f>
        <v>105749</v>
      </c>
      <c r="H20" s="3"/>
      <c r="I20" s="3"/>
      <c r="J20" s="3">
        <f>(+N20+R20)/2</f>
        <v>105749.155</v>
      </c>
      <c r="K20" s="3"/>
      <c r="L20" s="3"/>
      <c r="M20" s="3"/>
      <c r="N20" s="3">
        <v>127025.18</v>
      </c>
      <c r="O20" s="3"/>
      <c r="P20" s="3"/>
      <c r="Q20" s="3"/>
      <c r="R20" s="3">
        <v>84473.13</v>
      </c>
      <c r="S20" s="3"/>
      <c r="T20" s="3"/>
    </row>
    <row r="21" spans="1:20" ht="12.75">
      <c r="A21" s="30">
        <f t="shared" si="0"/>
        <v>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30">
        <f t="shared" si="0"/>
        <v>6</v>
      </c>
      <c r="B22" s="3" t="s">
        <v>29</v>
      </c>
      <c r="C22" s="3">
        <v>228.91</v>
      </c>
      <c r="D22" s="3">
        <v>250.7</v>
      </c>
      <c r="E22" s="3">
        <f aca="true" t="shared" si="1" ref="E22:F27">-C22</f>
        <v>-228.91</v>
      </c>
      <c r="F22" s="3">
        <f t="shared" si="1"/>
        <v>-250.7</v>
      </c>
      <c r="G22" s="3">
        <f aca="true" t="shared" si="2" ref="G22:G27">ROUND(SUM(C22:F22)/2,0)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30">
        <f t="shared" si="0"/>
        <v>7</v>
      </c>
      <c r="B23" s="3" t="s">
        <v>70</v>
      </c>
      <c r="C23" s="3">
        <v>0</v>
      </c>
      <c r="D23" s="3">
        <v>0.02</v>
      </c>
      <c r="E23" s="3">
        <f t="shared" si="1"/>
        <v>0</v>
      </c>
      <c r="F23" s="3">
        <f t="shared" si="1"/>
        <v>-0.02</v>
      </c>
      <c r="G23" s="3">
        <f t="shared" si="2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30">
        <f t="shared" si="0"/>
        <v>8</v>
      </c>
      <c r="B24" s="3" t="s">
        <v>71</v>
      </c>
      <c r="C24" s="3">
        <v>0</v>
      </c>
      <c r="D24" s="3">
        <v>0</v>
      </c>
      <c r="E24" s="3">
        <f t="shared" si="1"/>
        <v>0</v>
      </c>
      <c r="F24" s="3">
        <f t="shared" si="1"/>
        <v>0</v>
      </c>
      <c r="G24" s="3">
        <f t="shared" si="2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0">
        <f t="shared" si="0"/>
        <v>9</v>
      </c>
      <c r="B25" s="3" t="s">
        <v>72</v>
      </c>
      <c r="C25" s="3">
        <v>0</v>
      </c>
      <c r="D25" s="3">
        <v>0</v>
      </c>
      <c r="E25" s="3">
        <f t="shared" si="1"/>
        <v>0</v>
      </c>
      <c r="F25" s="3">
        <f t="shared" si="1"/>
        <v>0</v>
      </c>
      <c r="G25" s="3">
        <f t="shared" si="2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30">
        <f t="shared" si="0"/>
        <v>10</v>
      </c>
      <c r="B26" s="29" t="s">
        <v>73</v>
      </c>
      <c r="C26" s="3">
        <v>0</v>
      </c>
      <c r="D26" s="3">
        <v>0</v>
      </c>
      <c r="E26" s="3">
        <f t="shared" si="1"/>
        <v>0</v>
      </c>
      <c r="F26" s="3">
        <f t="shared" si="1"/>
        <v>0</v>
      </c>
      <c r="G26" s="3">
        <f t="shared" si="2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30">
        <f t="shared" si="0"/>
        <v>11</v>
      </c>
      <c r="B27" s="29" t="s">
        <v>74</v>
      </c>
      <c r="C27" s="3">
        <v>0</v>
      </c>
      <c r="D27" s="3">
        <v>0</v>
      </c>
      <c r="E27" s="3">
        <f t="shared" si="1"/>
        <v>0</v>
      </c>
      <c r="F27" s="3">
        <f t="shared" si="1"/>
        <v>0</v>
      </c>
      <c r="G27" s="3">
        <f t="shared" si="2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0">
        <f t="shared" si="0"/>
        <v>12</v>
      </c>
      <c r="B28" s="29" t="s">
        <v>75</v>
      </c>
      <c r="C28" s="3">
        <f>SUM(M28:O28)</f>
        <v>18172</v>
      </c>
      <c r="D28" s="3">
        <f>SUM(Q28:S28)</f>
        <v>33301.18</v>
      </c>
      <c r="E28" s="3">
        <v>0</v>
      </c>
      <c r="F28" s="3">
        <v>0</v>
      </c>
      <c r="G28" s="3">
        <f>ROUND(SUM(C28:F28)/2,0)</f>
        <v>25737</v>
      </c>
      <c r="H28" s="3"/>
      <c r="I28" s="3"/>
      <c r="J28" s="3">
        <f>(+N28+R28)/2</f>
        <v>25736.59</v>
      </c>
      <c r="K28" s="3"/>
      <c r="L28" s="3"/>
      <c r="M28" s="3"/>
      <c r="N28" s="3">
        <v>18172</v>
      </c>
      <c r="O28" s="3"/>
      <c r="P28" s="3"/>
      <c r="Q28" s="3"/>
      <c r="R28" s="3">
        <v>33301.18</v>
      </c>
      <c r="S28" s="3"/>
      <c r="T28" s="3"/>
    </row>
    <row r="29" spans="1:20" ht="12.75">
      <c r="A29" s="30">
        <f t="shared" si="0"/>
        <v>13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3.5" thickBot="1">
      <c r="A30" s="30">
        <f t="shared" si="0"/>
        <v>14</v>
      </c>
      <c r="B30" s="29" t="s">
        <v>76</v>
      </c>
      <c r="C30" s="16">
        <f>SUM(C17:C29)</f>
        <v>164614.5</v>
      </c>
      <c r="D30" s="16">
        <f>SUM(D17:D29)</f>
        <v>131327.21</v>
      </c>
      <c r="E30" s="16">
        <f>SUM(E17:E29)</f>
        <v>-228.91</v>
      </c>
      <c r="F30" s="16">
        <f>SUM(F17:F29)</f>
        <v>-250.72</v>
      </c>
      <c r="G30" s="16">
        <f>SUM(G17:G29)</f>
        <v>147732</v>
      </c>
      <c r="H30" s="16"/>
      <c r="I30" s="16">
        <f>SUM(I17:I29)</f>
        <v>0</v>
      </c>
      <c r="J30" s="16">
        <f>SUM(J17:J29)</f>
        <v>147731.04</v>
      </c>
      <c r="K30" s="16">
        <f>SUM(K17:K29)</f>
        <v>0</v>
      </c>
      <c r="L30" s="16"/>
      <c r="M30" s="16">
        <f>SUM(M17:M29)</f>
        <v>0</v>
      </c>
      <c r="N30" s="16">
        <f>SUM(N17:N29)</f>
        <v>164385.59</v>
      </c>
      <c r="O30" s="16">
        <f>SUM(O17:O29)</f>
        <v>0</v>
      </c>
      <c r="P30" s="3"/>
      <c r="Q30" s="16">
        <f>SUM(Q17:Q29)</f>
        <v>0</v>
      </c>
      <c r="R30" s="16">
        <f>SUM(R17:R29)</f>
        <v>131076.49</v>
      </c>
      <c r="S30" s="16">
        <f>SUM(S17:S29)</f>
        <v>0</v>
      </c>
      <c r="T30" s="3"/>
    </row>
    <row r="31" spans="1:20" ht="13.5" thickTop="1">
      <c r="A31" s="28"/>
      <c r="B31" s="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"/>
      <c r="Q31" s="17"/>
      <c r="R31" s="17"/>
      <c r="S31" s="17"/>
      <c r="T31" s="3"/>
    </row>
    <row r="32" spans="1:20" ht="12.75">
      <c r="A32" s="2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2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8"/>
      <c r="B34" s="3"/>
      <c r="C34" s="2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8"/>
      <c r="B35" s="3"/>
      <c r="C35" s="2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</sheetData>
  <sheetProtection/>
  <printOptions/>
  <pageMargins left="0.5" right="0.25" top="0.75" bottom="0.5" header="0.25" footer="0"/>
  <pageSetup fitToWidth="2" horizontalDpi="600" verticalDpi="600" orientation="portrait" scale="60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3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2.7109375" defaultRowHeight="12.75"/>
  <cols>
    <col min="1" max="1" width="4.57421875" style="6" customWidth="1"/>
    <col min="2" max="2" width="54.8515625" style="1" customWidth="1"/>
    <col min="3" max="4" width="14.28125" style="1" customWidth="1"/>
    <col min="5" max="5" width="13.57421875" style="1" customWidth="1"/>
    <col min="6" max="6" width="15.7109375" style="1" customWidth="1"/>
    <col min="7" max="7" width="14.28125" style="1" customWidth="1"/>
    <col min="8" max="8" width="2.28125" style="1" customWidth="1"/>
    <col min="9" max="9" width="13.8515625" style="1" customWidth="1"/>
    <col min="10" max="11" width="15.7109375" style="1" customWidth="1"/>
    <col min="12" max="12" width="1.57421875" style="1" customWidth="1"/>
    <col min="13" max="13" width="14.28125" style="1" customWidth="1"/>
    <col min="14" max="15" width="15.7109375" style="1" customWidth="1"/>
    <col min="16" max="16" width="1.421875" style="1" customWidth="1"/>
    <col min="17" max="17" width="13.421875" style="1" customWidth="1"/>
    <col min="18" max="18" width="15.7109375" style="1" customWidth="1"/>
    <col min="19" max="19" width="14.8515625" style="1" customWidth="1"/>
    <col min="20" max="16384" width="12.7109375" style="1" customWidth="1"/>
  </cols>
  <sheetData>
    <row r="1" spans="2:19" ht="12.75">
      <c r="B1" s="19" t="s">
        <v>77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60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58</v>
      </c>
      <c r="N10" s="9"/>
      <c r="O10" s="9"/>
      <c r="Q10" s="23" t="s">
        <v>62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57</v>
      </c>
      <c r="D13" s="2" t="s">
        <v>61</v>
      </c>
      <c r="E13" s="2" t="s">
        <v>57</v>
      </c>
      <c r="F13" s="2" t="s">
        <v>61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2:19" ht="12.75"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(+N17+R17)/2</f>
        <v>0</v>
      </c>
      <c r="K17" s="3"/>
      <c r="L17" s="3"/>
      <c r="M17" s="3"/>
      <c r="N17" s="3">
        <v>0</v>
      </c>
      <c r="O17" s="3"/>
      <c r="P17" s="3"/>
      <c r="Q17" s="3"/>
      <c r="R17" s="3">
        <v>0</v>
      </c>
      <c r="S17" s="3"/>
    </row>
    <row r="18" spans="1:19" ht="12.75">
      <c r="A18" s="15">
        <f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aca="true" t="shared" si="0" ref="A19:A71">A18+1</f>
        <v>3</v>
      </c>
      <c r="B19" s="5" t="s">
        <v>51</v>
      </c>
      <c r="C19" s="3">
        <v>0</v>
      </c>
      <c r="D19" s="3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30</v>
      </c>
      <c r="C20" s="3">
        <v>0</v>
      </c>
      <c r="D20" s="3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31</v>
      </c>
      <c r="C21" s="3">
        <v>0</v>
      </c>
      <c r="D21" s="3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56</v>
      </c>
      <c r="C28" s="3">
        <f>SUM(M28:O28)</f>
        <v>4823587.65</v>
      </c>
      <c r="D28" s="3">
        <f>SUM(Q28:S28)</f>
        <v>30456073.69</v>
      </c>
      <c r="E28" s="3"/>
      <c r="F28" s="3"/>
      <c r="G28" s="3">
        <f aca="true" t="shared" si="2" ref="G28:G34">ROUND(SUM(C28:F28)/2,0)</f>
        <v>17639831</v>
      </c>
      <c r="H28" s="3"/>
      <c r="I28" s="3"/>
      <c r="J28" s="3">
        <f>(+N28+R28)/2</f>
        <v>17639830.67</v>
      </c>
      <c r="K28" s="3"/>
      <c r="L28" s="3"/>
      <c r="M28" s="3"/>
      <c r="N28" s="3">
        <v>4823587.65</v>
      </c>
      <c r="O28" s="3"/>
      <c r="P28" s="3"/>
      <c r="Q28" s="3"/>
      <c r="R28" s="3">
        <v>30456073.69</v>
      </c>
      <c r="S28" s="3"/>
    </row>
    <row r="29" spans="1:19" ht="12.75">
      <c r="A29" s="15">
        <f t="shared" si="0"/>
        <v>13</v>
      </c>
      <c r="B29" s="5" t="s">
        <v>63</v>
      </c>
      <c r="C29" s="3">
        <f>SUM(M29:O29)</f>
        <v>98784.73</v>
      </c>
      <c r="D29" s="3">
        <f>SUM(Q29:S29)</f>
        <v>693430.74</v>
      </c>
      <c r="E29" s="3"/>
      <c r="F29" s="3"/>
      <c r="G29" s="3">
        <f t="shared" si="2"/>
        <v>396108</v>
      </c>
      <c r="H29" s="3"/>
      <c r="I29" s="3"/>
      <c r="J29" s="3">
        <f>(+N29+R29)/2</f>
        <v>396107.735</v>
      </c>
      <c r="K29" s="3"/>
      <c r="L29" s="3"/>
      <c r="M29" s="3"/>
      <c r="N29" s="3">
        <v>98784.73</v>
      </c>
      <c r="O29" s="3"/>
      <c r="P29" s="3"/>
      <c r="Q29" s="3"/>
      <c r="R29" s="3">
        <v>693430.74</v>
      </c>
      <c r="S29" s="3"/>
    </row>
    <row r="30" spans="1:19" ht="12.75">
      <c r="A30" s="15">
        <f t="shared" si="0"/>
        <v>14</v>
      </c>
      <c r="B30" s="24" t="s">
        <v>78</v>
      </c>
      <c r="C30" s="3">
        <f>SUM(M30:O30)</f>
        <v>0</v>
      </c>
      <c r="D30" s="3">
        <f>SUM(Q30:S30)</f>
        <v>147954.45</v>
      </c>
      <c r="E30" s="3"/>
      <c r="F30" s="3"/>
      <c r="G30" s="3">
        <f>ROUND(SUM(C30:F30)/2,0)</f>
        <v>73977</v>
      </c>
      <c r="H30" s="3"/>
      <c r="I30" s="3"/>
      <c r="J30" s="3">
        <f>(+N30+R30)/2</f>
        <v>73977.225</v>
      </c>
      <c r="K30" s="3"/>
      <c r="L30" s="3"/>
      <c r="M30" s="3"/>
      <c r="N30" s="3">
        <v>0</v>
      </c>
      <c r="O30" s="3"/>
      <c r="P30" s="3"/>
      <c r="Q30" s="3"/>
      <c r="R30" s="3">
        <v>147954.45</v>
      </c>
      <c r="S30" s="3"/>
    </row>
    <row r="31" spans="1:19" ht="12.75">
      <c r="A31" s="15">
        <f t="shared" si="0"/>
        <v>15</v>
      </c>
      <c r="B31" s="24" t="s">
        <v>79</v>
      </c>
      <c r="C31" s="3">
        <f>SUM(M31:O31)</f>
        <v>-7700</v>
      </c>
      <c r="D31" s="3">
        <f>SUM(Q31:S31)</f>
        <v>332.5</v>
      </c>
      <c r="E31" s="3"/>
      <c r="F31" s="3"/>
      <c r="G31" s="3">
        <f t="shared" si="2"/>
        <v>-3684</v>
      </c>
      <c r="H31" s="3"/>
      <c r="I31" s="3"/>
      <c r="J31" s="3">
        <f>(+N31+R31)/2</f>
        <v>-3683.75</v>
      </c>
      <c r="K31" s="3"/>
      <c r="L31" s="3"/>
      <c r="M31" s="3"/>
      <c r="N31" s="3">
        <v>-7700</v>
      </c>
      <c r="O31" s="3"/>
      <c r="P31" s="3"/>
      <c r="Q31" s="3"/>
      <c r="R31" s="3">
        <v>332.5</v>
      </c>
      <c r="S31" s="3"/>
    </row>
    <row r="32" spans="1:19" ht="12.75">
      <c r="A32" s="15">
        <f t="shared" si="0"/>
        <v>16</v>
      </c>
      <c r="B32" s="4" t="s">
        <v>29</v>
      </c>
      <c r="C32" s="3">
        <v>0</v>
      </c>
      <c r="D32" s="3">
        <v>0</v>
      </c>
      <c r="E32" s="3">
        <f aca="true" t="shared" si="3" ref="E32:F34">-C32</f>
        <v>0</v>
      </c>
      <c r="F32" s="3">
        <f t="shared" si="3"/>
        <v>0</v>
      </c>
      <c r="G32" s="3">
        <f t="shared" si="2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5">
        <f t="shared" si="0"/>
        <v>17</v>
      </c>
      <c r="B33" s="4" t="s">
        <v>34</v>
      </c>
      <c r="C33" s="3">
        <v>1229894.94</v>
      </c>
      <c r="D33" s="3">
        <v>3338047.81</v>
      </c>
      <c r="E33" s="3">
        <f t="shared" si="3"/>
        <v>-1229894.94</v>
      </c>
      <c r="F33" s="3">
        <f t="shared" si="3"/>
        <v>-3338047.81</v>
      </c>
      <c r="G33" s="3">
        <f t="shared" si="2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15">
        <f t="shared" si="0"/>
        <v>18</v>
      </c>
      <c r="B34" s="4" t="s">
        <v>35</v>
      </c>
      <c r="C34" s="3">
        <v>0</v>
      </c>
      <c r="D34" s="3">
        <v>0</v>
      </c>
      <c r="E34" s="3">
        <f t="shared" si="3"/>
        <v>0</v>
      </c>
      <c r="F34" s="3">
        <f t="shared" si="3"/>
        <v>0</v>
      </c>
      <c r="G34" s="3">
        <f t="shared" si="2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15">
        <f t="shared" si="0"/>
        <v>19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3.5" thickBot="1">
      <c r="A36" s="15">
        <f t="shared" si="0"/>
        <v>20</v>
      </c>
      <c r="B36" s="4" t="s">
        <v>36</v>
      </c>
      <c r="C36" s="16">
        <f>SUM(C28:C35)</f>
        <v>6144567.32</v>
      </c>
      <c r="D36" s="16">
        <f>SUM(D28:D35)</f>
        <v>34635839.19</v>
      </c>
      <c r="E36" s="16">
        <f>SUM(E28:E35)</f>
        <v>-1229894.94</v>
      </c>
      <c r="F36" s="16">
        <f>SUM(F28:F35)</f>
        <v>-3338047.81</v>
      </c>
      <c r="G36" s="16">
        <f>SUM(G28:G35)</f>
        <v>18106232</v>
      </c>
      <c r="H36" s="16"/>
      <c r="I36" s="16">
        <f>SUM(I28:I35)</f>
        <v>0</v>
      </c>
      <c r="J36" s="16">
        <f>SUM(J28:J35)</f>
        <v>18106231.880000003</v>
      </c>
      <c r="K36" s="16">
        <f>SUM(K28:K35)</f>
        <v>0</v>
      </c>
      <c r="L36" s="16"/>
      <c r="M36" s="16">
        <f>SUM(M28:M35)</f>
        <v>0</v>
      </c>
      <c r="N36" s="16">
        <f>SUM(N28:N35)</f>
        <v>4914672.380000001</v>
      </c>
      <c r="O36" s="16">
        <f>SUM(O28:O35)</f>
        <v>0</v>
      </c>
      <c r="P36" s="3"/>
      <c r="Q36" s="16">
        <f>SUM(Q28:Q35)</f>
        <v>0</v>
      </c>
      <c r="R36" s="16">
        <f>SUM(R28:R35)</f>
        <v>31297791.38</v>
      </c>
      <c r="S36" s="16">
        <f>SUM(S28:S35)</f>
        <v>0</v>
      </c>
    </row>
    <row r="37" spans="1:19" ht="13.5" thickTop="1">
      <c r="A37" s="15">
        <f t="shared" si="0"/>
        <v>21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"/>
      <c r="Q37" s="17"/>
      <c r="R37" s="17"/>
      <c r="S37" s="17"/>
    </row>
    <row r="38" spans="1:19" ht="12.75">
      <c r="A38" s="15">
        <f t="shared" si="0"/>
        <v>22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5">
        <f t="shared" si="0"/>
        <v>23</v>
      </c>
      <c r="B39" s="5" t="s">
        <v>37</v>
      </c>
      <c r="C39" s="3" t="s">
        <v>38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5">
        <f t="shared" si="0"/>
        <v>24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5">
        <f t="shared" si="0"/>
        <v>25</v>
      </c>
      <c r="B41" s="5" t="s">
        <v>54</v>
      </c>
      <c r="C41" s="3">
        <f>SUM(M41:O41)</f>
        <v>14163.82</v>
      </c>
      <c r="D41" s="3">
        <f>SUM(Q41:S41)</f>
        <v>4721.3</v>
      </c>
      <c r="E41" s="3"/>
      <c r="F41" s="3"/>
      <c r="G41" s="3">
        <f aca="true" t="shared" si="4" ref="G41:G47">ROUND(SUM(C41:F41)/2,0)</f>
        <v>9443</v>
      </c>
      <c r="H41" s="3"/>
      <c r="I41" s="3">
        <f aca="true" t="shared" si="5" ref="I41:K42">(+M41+Q41)/2</f>
        <v>0</v>
      </c>
      <c r="J41" s="3">
        <f t="shared" si="5"/>
        <v>9442.56</v>
      </c>
      <c r="K41" s="3">
        <f t="shared" si="5"/>
        <v>0</v>
      </c>
      <c r="L41" s="3"/>
      <c r="M41" s="3"/>
      <c r="N41" s="3">
        <v>14163.82</v>
      </c>
      <c r="O41" s="3"/>
      <c r="P41" s="3"/>
      <c r="Q41" s="3"/>
      <c r="R41" s="3">
        <v>4721.3</v>
      </c>
      <c r="S41" s="3"/>
    </row>
    <row r="42" spans="1:19" ht="12.75">
      <c r="A42" s="15">
        <f t="shared" si="0"/>
        <v>26</v>
      </c>
      <c r="B42" s="24" t="s">
        <v>80</v>
      </c>
      <c r="C42" s="3">
        <f>SUM(M42:O42)</f>
        <v>0</v>
      </c>
      <c r="D42" s="3">
        <f>SUM(Q42:S42)</f>
        <v>4868.85</v>
      </c>
      <c r="E42" s="3"/>
      <c r="F42" s="3"/>
      <c r="G42" s="3">
        <f>ROUND(SUM(C42:F42)/2,0)</f>
        <v>2434</v>
      </c>
      <c r="H42" s="3"/>
      <c r="I42" s="3">
        <f t="shared" si="5"/>
        <v>0</v>
      </c>
      <c r="J42" s="3">
        <f t="shared" si="5"/>
        <v>2434.425</v>
      </c>
      <c r="K42" s="3">
        <f t="shared" si="5"/>
        <v>0</v>
      </c>
      <c r="L42" s="3"/>
      <c r="M42" s="3"/>
      <c r="N42" s="3">
        <v>0</v>
      </c>
      <c r="O42" s="3"/>
      <c r="P42" s="3"/>
      <c r="Q42" s="3"/>
      <c r="R42" s="3">
        <v>4868.85</v>
      </c>
      <c r="S42" s="3"/>
    </row>
    <row r="43" spans="1:19" ht="12.75">
      <c r="A43" s="15">
        <f t="shared" si="0"/>
        <v>27</v>
      </c>
      <c r="B43" s="5" t="s">
        <v>49</v>
      </c>
      <c r="C43" s="3">
        <v>0</v>
      </c>
      <c r="D43" s="3">
        <v>0</v>
      </c>
      <c r="E43" s="3">
        <f aca="true" t="shared" si="6" ref="E43:F47">-C43</f>
        <v>0</v>
      </c>
      <c r="F43" s="3">
        <f t="shared" si="6"/>
        <v>0</v>
      </c>
      <c r="G43" s="3">
        <f t="shared" si="4"/>
        <v>0</v>
      </c>
      <c r="H43" s="3"/>
      <c r="I43" s="3">
        <f>(+M43+Q43)/2</f>
        <v>0</v>
      </c>
      <c r="J43" s="3">
        <f>(+N43+R43)/2</f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">
        <f t="shared" si="0"/>
        <v>28</v>
      </c>
      <c r="B44" s="4" t="s">
        <v>39</v>
      </c>
      <c r="C44" s="3">
        <v>662251.11</v>
      </c>
      <c r="D44" s="3">
        <v>1797410.33</v>
      </c>
      <c r="E44" s="3">
        <f t="shared" si="6"/>
        <v>-662251.11</v>
      </c>
      <c r="F44" s="3">
        <f t="shared" si="6"/>
        <v>-1797410.33</v>
      </c>
      <c r="G44" s="3">
        <f t="shared" si="4"/>
        <v>0</v>
      </c>
      <c r="H44" s="3"/>
      <c r="I44" s="3">
        <f>(+M44+Q44)/2</f>
        <v>0</v>
      </c>
      <c r="J44" s="3">
        <f>(+N44+R44)/2</f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5">
        <f t="shared" si="0"/>
        <v>29</v>
      </c>
      <c r="B45" s="4" t="s">
        <v>40</v>
      </c>
      <c r="C45" s="3">
        <v>0</v>
      </c>
      <c r="D45" s="3">
        <v>0</v>
      </c>
      <c r="E45" s="3">
        <f t="shared" si="6"/>
        <v>0</v>
      </c>
      <c r="F45" s="3">
        <f t="shared" si="6"/>
        <v>0</v>
      </c>
      <c r="G45" s="3">
        <f t="shared" si="4"/>
        <v>0</v>
      </c>
      <c r="H45" s="3"/>
      <c r="I45" s="3"/>
      <c r="J45" s="3">
        <f>(+N45+R45)/2</f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5">
        <f t="shared" si="0"/>
        <v>30</v>
      </c>
      <c r="B46" s="4" t="s">
        <v>41</v>
      </c>
      <c r="C46" s="3">
        <v>0</v>
      </c>
      <c r="D46" s="3">
        <v>0</v>
      </c>
      <c r="E46" s="3">
        <f t="shared" si="6"/>
        <v>0</v>
      </c>
      <c r="F46" s="3">
        <f t="shared" si="6"/>
        <v>0</v>
      </c>
      <c r="G46" s="3">
        <f t="shared" si="4"/>
        <v>0</v>
      </c>
      <c r="H46" s="3"/>
      <c r="I46" s="3"/>
      <c r="J46" s="3">
        <f>(+N46+R46)/2</f>
        <v>0</v>
      </c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15">
        <f t="shared" si="0"/>
        <v>31</v>
      </c>
      <c r="B47" s="5" t="s">
        <v>52</v>
      </c>
      <c r="C47" s="3">
        <v>0</v>
      </c>
      <c r="D47" s="3">
        <v>0</v>
      </c>
      <c r="E47" s="3">
        <f t="shared" si="6"/>
        <v>0</v>
      </c>
      <c r="F47" s="3">
        <f t="shared" si="6"/>
        <v>0</v>
      </c>
      <c r="G47" s="3">
        <f t="shared" si="4"/>
        <v>0</v>
      </c>
      <c r="H47" s="3"/>
      <c r="I47" s="3"/>
      <c r="J47" s="3">
        <f>(+N47+R47)/2</f>
        <v>0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15">
        <f t="shared" si="0"/>
        <v>32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3.5" thickBot="1">
      <c r="A49" s="15">
        <f t="shared" si="0"/>
        <v>33</v>
      </c>
      <c r="B49" s="4"/>
      <c r="C49" s="16">
        <f>SUM(C41:C48)</f>
        <v>676414.9299999999</v>
      </c>
      <c r="D49" s="16">
        <f>SUM(D41:D48)</f>
        <v>1807000.48</v>
      </c>
      <c r="E49" s="16">
        <f>SUM(E41:E48)</f>
        <v>-662251.11</v>
      </c>
      <c r="F49" s="16">
        <f>SUM(F41:F48)</f>
        <v>-1797410.33</v>
      </c>
      <c r="G49" s="16">
        <f>SUM(G41:G48)</f>
        <v>11877</v>
      </c>
      <c r="H49" s="16"/>
      <c r="I49" s="16">
        <f>SUM(I41:I48)</f>
        <v>0</v>
      </c>
      <c r="J49" s="16">
        <f>SUM(J41:J48)</f>
        <v>11876.985</v>
      </c>
      <c r="K49" s="16">
        <f>SUM(K41:K48)</f>
        <v>0</v>
      </c>
      <c r="L49" s="16"/>
      <c r="M49" s="16">
        <f>SUM(M41:M48)</f>
        <v>0</v>
      </c>
      <c r="N49" s="16">
        <f>SUM(N41:N48)</f>
        <v>14163.82</v>
      </c>
      <c r="O49" s="16">
        <f>SUM(O41:O48)</f>
        <v>0</v>
      </c>
      <c r="P49" s="3"/>
      <c r="Q49" s="16">
        <f>SUM(Q41:Q48)</f>
        <v>0</v>
      </c>
      <c r="R49" s="16">
        <f>SUM(R41:R48)</f>
        <v>9590.150000000001</v>
      </c>
      <c r="S49" s="16">
        <f>SUM(S41:S48)</f>
        <v>0</v>
      </c>
    </row>
    <row r="50" spans="1:19" ht="13.5" thickTop="1">
      <c r="A50" s="15">
        <f t="shared" si="0"/>
        <v>34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3"/>
      <c r="Q50" s="17"/>
      <c r="R50" s="17"/>
      <c r="S50" s="17"/>
    </row>
    <row r="51" spans="1:19" ht="12.75">
      <c r="A51" s="15">
        <f t="shared" si="0"/>
        <v>35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15">
        <f t="shared" si="0"/>
        <v>36</v>
      </c>
      <c r="C52" s="3"/>
      <c r="D52" s="3"/>
      <c r="E52" s="3"/>
      <c r="F52" s="3"/>
      <c r="G52" s="3"/>
      <c r="H52" s="3"/>
      <c r="I52" s="3"/>
      <c r="J52" s="3"/>
      <c r="K52" s="3"/>
      <c r="L52" s="3"/>
      <c r="P52" s="3"/>
      <c r="Q52" s="3"/>
      <c r="R52" s="3"/>
      <c r="S52" s="3"/>
    </row>
    <row r="53" spans="1:19" ht="12.75">
      <c r="A53" s="15">
        <f t="shared" si="0"/>
        <v>37</v>
      </c>
      <c r="B53" s="5" t="s">
        <v>53</v>
      </c>
      <c r="C53" s="3">
        <f>SUM(M53:O53)</f>
        <v>299356</v>
      </c>
      <c r="D53" s="3">
        <f>SUM(Q53:S53)</f>
        <v>1326734</v>
      </c>
      <c r="E53" s="3"/>
      <c r="F53" s="3"/>
      <c r="G53" s="3">
        <f>ROUND(SUM(C53:F53)/2,0)</f>
        <v>813045</v>
      </c>
      <c r="H53" s="3"/>
      <c r="I53" s="3"/>
      <c r="J53" s="3">
        <f>(+N53+R53)/2</f>
        <v>813045</v>
      </c>
      <c r="K53" s="3"/>
      <c r="L53" s="3"/>
      <c r="M53" s="3"/>
      <c r="N53" s="3">
        <v>299356</v>
      </c>
      <c r="O53" s="3"/>
      <c r="P53" s="3"/>
      <c r="Q53" s="3"/>
      <c r="R53" s="3">
        <v>1326734</v>
      </c>
      <c r="S53" s="3"/>
    </row>
    <row r="54" spans="1:19" ht="12.75">
      <c r="A54" s="15">
        <f t="shared" si="0"/>
        <v>38</v>
      </c>
      <c r="B54" s="5" t="s">
        <v>50</v>
      </c>
      <c r="C54" s="3">
        <v>0</v>
      </c>
      <c r="D54" s="3">
        <v>0</v>
      </c>
      <c r="E54" s="3">
        <f>-C54</f>
        <v>0</v>
      </c>
      <c r="F54" s="3">
        <f>-D54</f>
        <v>0</v>
      </c>
      <c r="G54" s="3">
        <f>ROUND(SUM(C54:F54)/2,0)</f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15">
        <f t="shared" si="0"/>
        <v>39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20"/>
      <c r="N55" s="20"/>
      <c r="O55" s="3"/>
      <c r="P55" s="3"/>
      <c r="Q55" s="20"/>
      <c r="R55" s="20"/>
      <c r="S55" s="3"/>
    </row>
    <row r="56" spans="1:19" ht="13.5" thickBot="1">
      <c r="A56" s="15">
        <f t="shared" si="0"/>
        <v>40</v>
      </c>
      <c r="B56" s="4" t="s">
        <v>42</v>
      </c>
      <c r="C56" s="16">
        <f>SUM(C49:C55)</f>
        <v>975770.9299999999</v>
      </c>
      <c r="D56" s="16">
        <f>SUM(D49:D55)</f>
        <v>3133734.48</v>
      </c>
      <c r="E56" s="16">
        <f>SUM(E49:E55)</f>
        <v>-662251.11</v>
      </c>
      <c r="F56" s="16">
        <f>SUM(F49:F55)</f>
        <v>-1797410.33</v>
      </c>
      <c r="G56" s="16">
        <f>SUM(G49:G55)</f>
        <v>824922</v>
      </c>
      <c r="H56" s="16"/>
      <c r="I56" s="16">
        <f>SUM(I49:I55)</f>
        <v>0</v>
      </c>
      <c r="J56" s="16">
        <f>SUM(J49:J55)</f>
        <v>824921.985</v>
      </c>
      <c r="K56" s="16">
        <f>SUM(K49:K55)</f>
        <v>0</v>
      </c>
      <c r="L56" s="3"/>
      <c r="M56" s="21">
        <f>SUM(M49:M55)</f>
        <v>0</v>
      </c>
      <c r="N56" s="21">
        <f>SUM(N49:N55)</f>
        <v>313519.82</v>
      </c>
      <c r="O56" s="22">
        <f>SUM(O49:O55)</f>
        <v>0</v>
      </c>
      <c r="P56" s="3"/>
      <c r="Q56" s="21">
        <f>SUM(Q49:Q55)</f>
        <v>0</v>
      </c>
      <c r="R56" s="21">
        <f>SUM(R49:R55)</f>
        <v>1336324.15</v>
      </c>
      <c r="S56" s="22">
        <f>SUM(S49:S55)</f>
        <v>0</v>
      </c>
    </row>
    <row r="57" spans="1:19" ht="13.5" thickTop="1">
      <c r="A57" s="15">
        <f t="shared" si="0"/>
        <v>41</v>
      </c>
      <c r="C57" s="17"/>
      <c r="D57" s="17"/>
      <c r="E57" s="17"/>
      <c r="F57" s="17"/>
      <c r="G57" s="17"/>
      <c r="H57" s="17"/>
      <c r="I57" s="17"/>
      <c r="J57" s="17"/>
      <c r="K57" s="17"/>
      <c r="L57" s="3"/>
      <c r="P57" s="3"/>
      <c r="Q57" s="3"/>
      <c r="R57" s="3"/>
      <c r="S57" s="3"/>
    </row>
    <row r="58" spans="1:19" ht="12.75">
      <c r="A58" s="15">
        <f t="shared" si="0"/>
        <v>42</v>
      </c>
      <c r="C58" s="3"/>
      <c r="D58" s="3"/>
      <c r="E58" s="3"/>
      <c r="F58" s="3"/>
      <c r="G58" s="3"/>
      <c r="H58" s="3"/>
      <c r="I58" s="3"/>
      <c r="J58" s="3"/>
      <c r="K58" s="3"/>
      <c r="L58" s="3"/>
      <c r="P58" s="3"/>
      <c r="Q58" s="3"/>
      <c r="R58" s="3"/>
      <c r="S58" s="3"/>
    </row>
    <row r="59" spans="1:19" ht="12.75">
      <c r="A59" s="15">
        <f t="shared" si="0"/>
        <v>43</v>
      </c>
      <c r="B59" s="4" t="s">
        <v>43</v>
      </c>
      <c r="C59" s="3"/>
      <c r="D59" s="3"/>
      <c r="E59" s="3"/>
      <c r="F59" s="3"/>
      <c r="G59" s="3"/>
      <c r="H59" s="3"/>
      <c r="I59" s="3"/>
      <c r="J59" s="3"/>
      <c r="K59" s="3"/>
      <c r="L59" s="3"/>
      <c r="P59" s="3"/>
      <c r="Q59" s="3"/>
      <c r="R59" s="3"/>
      <c r="S59" s="3"/>
    </row>
    <row r="60" spans="1:19" ht="12.75">
      <c r="A60" s="15">
        <f t="shared" si="0"/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P60" s="3"/>
      <c r="Q60" s="3"/>
      <c r="R60" s="3"/>
      <c r="S60" s="3"/>
    </row>
    <row r="61" spans="1:19" ht="12.75">
      <c r="A61" s="15">
        <f t="shared" si="0"/>
        <v>45</v>
      </c>
      <c r="B61" s="4" t="s">
        <v>44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15">
        <f t="shared" si="0"/>
        <v>46</v>
      </c>
      <c r="C62" s="3"/>
      <c r="D62" s="18"/>
      <c r="E62" s="18"/>
      <c r="F62" s="18"/>
      <c r="G62" s="18"/>
      <c r="H62" s="18"/>
      <c r="I62" s="18"/>
      <c r="J62" s="18"/>
      <c r="K62" s="18"/>
      <c r="L62" s="18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0"/>
        <v>47</v>
      </c>
      <c r="B63" s="4"/>
      <c r="C63" s="3"/>
      <c r="D63" s="18"/>
      <c r="E63" s="18"/>
      <c r="F63" s="18"/>
      <c r="G63" s="18"/>
      <c r="H63" s="18"/>
      <c r="I63" s="18"/>
      <c r="J63" s="18"/>
      <c r="K63" s="18"/>
      <c r="L63" s="18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0"/>
        <v>48</v>
      </c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5">
        <f t="shared" si="0"/>
        <v>49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0"/>
        <v>50</v>
      </c>
      <c r="B66" s="5" t="s">
        <v>45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5">
        <f t="shared" si="0"/>
        <v>51</v>
      </c>
      <c r="B67" s="5" t="s">
        <v>46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5">
        <f t="shared" si="0"/>
        <v>52</v>
      </c>
      <c r="B68" s="4" t="s">
        <v>47</v>
      </c>
      <c r="C68" s="3"/>
      <c r="D68" s="3"/>
      <c r="E68" s="3"/>
      <c r="F68" s="3"/>
      <c r="G68" s="3">
        <f>ROUND(SUM(C68:F68)/2,0)</f>
        <v>0</v>
      </c>
      <c r="H68" s="3"/>
      <c r="I68" s="3">
        <f>(+M68+Q68)/2</f>
        <v>0</v>
      </c>
      <c r="J68" s="3">
        <f>(+N68+R68)/2</f>
        <v>0</v>
      </c>
      <c r="K68" s="3">
        <f>(+O68+S68)/2</f>
        <v>0</v>
      </c>
      <c r="L68" s="3"/>
      <c r="M68" s="3">
        <v>0</v>
      </c>
      <c r="N68" s="3">
        <v>0</v>
      </c>
      <c r="O68" s="3">
        <v>0</v>
      </c>
      <c r="P68" s="3"/>
      <c r="Q68" s="3">
        <v>0</v>
      </c>
      <c r="R68" s="3">
        <v>0</v>
      </c>
      <c r="S68" s="3">
        <v>0</v>
      </c>
    </row>
    <row r="69" spans="1:19" ht="12.75">
      <c r="A69" s="15">
        <f t="shared" si="0"/>
        <v>53</v>
      </c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15">
        <f t="shared" si="0"/>
        <v>54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3.5" thickBot="1">
      <c r="A71" s="15">
        <f t="shared" si="0"/>
        <v>55</v>
      </c>
      <c r="B71" s="5" t="s">
        <v>48</v>
      </c>
      <c r="C71" s="16">
        <f>SUM(C68:C70)</f>
        <v>0</v>
      </c>
      <c r="D71" s="16">
        <f>SUM(D68:D70)</f>
        <v>0</v>
      </c>
      <c r="E71" s="16">
        <f>SUM(E68:E70)</f>
        <v>0</v>
      </c>
      <c r="F71" s="16">
        <f>SUM(F68:F70)</f>
        <v>0</v>
      </c>
      <c r="G71" s="16">
        <f>SUM(G68:G70)</f>
        <v>0</v>
      </c>
      <c r="H71" s="16"/>
      <c r="I71" s="16">
        <f>SUM(I68:I70)</f>
        <v>0</v>
      </c>
      <c r="J71" s="16">
        <f>SUM(J68:J70)</f>
        <v>0</v>
      </c>
      <c r="K71" s="16">
        <f>SUM(K68:K70)</f>
        <v>0</v>
      </c>
      <c r="L71" s="16"/>
      <c r="M71" s="16">
        <f>SUM(M68:M70)</f>
        <v>0</v>
      </c>
      <c r="N71" s="16">
        <f>SUM(N68:N70)</f>
        <v>0</v>
      </c>
      <c r="O71" s="16">
        <f>SUM(O68:O70)</f>
        <v>0</v>
      </c>
      <c r="P71" s="3"/>
      <c r="Q71" s="16">
        <f>SUM(Q68:Q70)</f>
        <v>0</v>
      </c>
      <c r="R71" s="16">
        <f>SUM(R68:R70)</f>
        <v>0</v>
      </c>
      <c r="S71" s="16">
        <f>SUM(S68:S70)</f>
        <v>0</v>
      </c>
    </row>
    <row r="72" spans="1:19" ht="13.5" thickTop="1">
      <c r="A72" s="15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3"/>
      <c r="Q72" s="17"/>
      <c r="R72" s="17"/>
      <c r="S72" s="17"/>
    </row>
    <row r="73" spans="1:19" ht="12.75">
      <c r="A73" s="1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rowBreaks count="1" manualBreakCount="1">
    <brk id="37" max="18" man="1"/>
  </rowBreaks>
  <colBreaks count="3" manualBreakCount="3">
    <brk id="7" max="112" man="1"/>
    <brk id="11" max="65535" man="1"/>
    <brk id="1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34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77</v>
      </c>
      <c r="G1" s="5"/>
      <c r="H1" s="5"/>
      <c r="I1" s="5"/>
      <c r="J1" s="5"/>
      <c r="K1" s="5"/>
      <c r="L1" s="5"/>
      <c r="T1" s="25"/>
    </row>
    <row r="2" spans="2:20" ht="12.75">
      <c r="B2" s="19" t="s">
        <v>64</v>
      </c>
      <c r="G2" s="4"/>
      <c r="H2" s="4"/>
      <c r="I2" s="4"/>
      <c r="J2" s="4"/>
      <c r="K2" s="4"/>
      <c r="L2" s="4"/>
      <c r="T2" s="4"/>
    </row>
    <row r="3" ht="12.75">
      <c r="B3" s="19" t="s">
        <v>60</v>
      </c>
    </row>
    <row r="4" ht="12.75">
      <c r="B4" s="15"/>
    </row>
    <row r="5" ht="12.75">
      <c r="B5" s="8"/>
    </row>
    <row r="6" spans="7:12" ht="12.75">
      <c r="G6" s="7" t="s">
        <v>65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58</v>
      </c>
      <c r="N10" s="9"/>
      <c r="O10" s="9"/>
      <c r="Q10" s="23" t="s">
        <v>62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57</v>
      </c>
      <c r="D13" s="2" t="s">
        <v>61</v>
      </c>
      <c r="E13" s="2" t="s">
        <v>57</v>
      </c>
      <c r="F13" s="2" t="s">
        <v>61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ht="12.75">
      <c r="A15" s="28"/>
      <c r="B15" s="29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0">
        <v>1</v>
      </c>
      <c r="B17" s="5" t="s">
        <v>81</v>
      </c>
      <c r="C17" s="3">
        <f>SUM(M17:O17)</f>
        <v>839639.54</v>
      </c>
      <c r="D17" s="3">
        <f>SUM(Q17:S17)</f>
        <v>2566442</v>
      </c>
      <c r="E17" s="3"/>
      <c r="F17" s="3"/>
      <c r="G17" s="3">
        <f>ROUND(SUM(C17:F17)/2,0)</f>
        <v>1703041</v>
      </c>
      <c r="H17" s="3"/>
      <c r="I17" s="3"/>
      <c r="J17" s="3">
        <f>ROUND((+N17+R17)/2,0)</f>
        <v>1703041</v>
      </c>
      <c r="K17" s="3"/>
      <c r="L17" s="3"/>
      <c r="M17" s="3"/>
      <c r="N17" s="3">
        <v>839639.54</v>
      </c>
      <c r="O17" s="3"/>
      <c r="P17" s="3"/>
      <c r="Q17" s="3"/>
      <c r="R17" s="3">
        <f>202+2566240</f>
        <v>2566442</v>
      </c>
      <c r="S17" s="3"/>
      <c r="T17" s="3"/>
    </row>
    <row r="18" spans="1:20" ht="12.75">
      <c r="A18" s="30">
        <f aca="true" t="shared" si="0" ref="A18:A29">A17+1</f>
        <v>2</v>
      </c>
      <c r="B18" s="29" t="s">
        <v>67</v>
      </c>
      <c r="C18" s="3">
        <f>SUM(M18:O18)</f>
        <v>184121.11</v>
      </c>
      <c r="D18" s="3">
        <f>SUM(Q18:S18)</f>
        <v>1369730.56</v>
      </c>
      <c r="E18" s="3"/>
      <c r="F18" s="3"/>
      <c r="G18" s="3">
        <f>ROUND(SUM(C18:F18)/2,0)</f>
        <v>776926</v>
      </c>
      <c r="H18" s="3"/>
      <c r="I18" s="3"/>
      <c r="J18" s="3">
        <f>ROUND((+N18+R18)/2,0)</f>
        <v>776926</v>
      </c>
      <c r="K18" s="3"/>
      <c r="L18" s="3"/>
      <c r="M18" s="3"/>
      <c r="N18" s="3">
        <v>184121.11</v>
      </c>
      <c r="O18" s="3"/>
      <c r="P18" s="3"/>
      <c r="Q18" s="3"/>
      <c r="R18" s="3">
        <v>1369730.56</v>
      </c>
      <c r="S18" s="3"/>
      <c r="T18" s="3"/>
    </row>
    <row r="19" spans="1:20" ht="12.75">
      <c r="A19" s="30">
        <f t="shared" si="0"/>
        <v>3</v>
      </c>
      <c r="B19" s="29" t="s">
        <v>68</v>
      </c>
      <c r="C19" s="3">
        <f>SUM(M19:O19)</f>
        <v>1284.76</v>
      </c>
      <c r="D19" s="3">
        <f>SUM(Q19:S19)</f>
        <v>0</v>
      </c>
      <c r="E19" s="3"/>
      <c r="F19" s="3"/>
      <c r="G19" s="3">
        <f>ROUND(SUM(C19:F19)/2,0)</f>
        <v>642</v>
      </c>
      <c r="H19" s="3"/>
      <c r="I19" s="3"/>
      <c r="J19" s="3">
        <f>ROUND((+N19+R19)/2,0)</f>
        <v>642</v>
      </c>
      <c r="K19" s="3"/>
      <c r="L19" s="3"/>
      <c r="M19" s="3"/>
      <c r="N19" s="3">
        <v>1284.76</v>
      </c>
      <c r="O19" s="3"/>
      <c r="P19" s="3"/>
      <c r="Q19" s="3"/>
      <c r="R19" s="3">
        <v>0</v>
      </c>
      <c r="S19" s="3"/>
      <c r="T19" s="3"/>
    </row>
    <row r="20" spans="1:20" ht="12.75">
      <c r="A20" s="30">
        <f t="shared" si="0"/>
        <v>4</v>
      </c>
      <c r="B20" s="29" t="s">
        <v>53</v>
      </c>
      <c r="C20" s="3">
        <f>SUM(M20:O20)</f>
        <v>104774.6</v>
      </c>
      <c r="D20" s="3">
        <f>SUM(Q20:S20)</f>
        <v>464356.9</v>
      </c>
      <c r="E20" s="3"/>
      <c r="F20" s="3"/>
      <c r="G20" s="3">
        <f>ROUND(SUM(C20:F20)/2,0)</f>
        <v>284566</v>
      </c>
      <c r="H20" s="3"/>
      <c r="I20" s="3"/>
      <c r="J20" s="3">
        <f>ROUND((+N20+R20)/2,0)</f>
        <v>284566</v>
      </c>
      <c r="K20" s="3"/>
      <c r="L20" s="3"/>
      <c r="M20" s="3"/>
      <c r="N20" s="3">
        <v>104774.6</v>
      </c>
      <c r="O20" s="3"/>
      <c r="P20" s="3"/>
      <c r="Q20" s="3"/>
      <c r="R20" s="3">
        <v>464356.9</v>
      </c>
      <c r="S20" s="3"/>
      <c r="T20" s="3"/>
    </row>
    <row r="21" spans="1:20" ht="12.75">
      <c r="A21" s="30">
        <f t="shared" si="0"/>
        <v>5</v>
      </c>
      <c r="B21" s="2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30">
        <f t="shared" si="0"/>
        <v>6</v>
      </c>
      <c r="B22" s="3" t="s">
        <v>29</v>
      </c>
      <c r="C22" s="3">
        <v>1153.7</v>
      </c>
      <c r="D22" s="3">
        <v>2135.12</v>
      </c>
      <c r="E22" s="3">
        <f aca="true" t="shared" si="1" ref="E22:F27">-C22</f>
        <v>-1153.7</v>
      </c>
      <c r="F22" s="3">
        <f t="shared" si="1"/>
        <v>-2135.12</v>
      </c>
      <c r="G22" s="3">
        <f aca="true" t="shared" si="2" ref="G22:G27">ROUND(SUM(C22:F22)/2,0)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30">
        <f t="shared" si="0"/>
        <v>7</v>
      </c>
      <c r="B23" s="3" t="s">
        <v>70</v>
      </c>
      <c r="C23" s="3">
        <v>0</v>
      </c>
      <c r="D23" s="3">
        <v>0</v>
      </c>
      <c r="E23" s="3">
        <f t="shared" si="1"/>
        <v>0</v>
      </c>
      <c r="F23" s="3">
        <f t="shared" si="1"/>
        <v>0</v>
      </c>
      <c r="G23" s="3">
        <f t="shared" si="2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30">
        <f t="shared" si="0"/>
        <v>8</v>
      </c>
      <c r="B24" s="3" t="s">
        <v>71</v>
      </c>
      <c r="C24" s="3">
        <v>0</v>
      </c>
      <c r="D24" s="3">
        <v>0</v>
      </c>
      <c r="E24" s="3">
        <f t="shared" si="1"/>
        <v>0</v>
      </c>
      <c r="F24" s="3">
        <f t="shared" si="1"/>
        <v>0</v>
      </c>
      <c r="G24" s="3">
        <f t="shared" si="2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0">
        <f t="shared" si="0"/>
        <v>9</v>
      </c>
      <c r="B25" s="3" t="s">
        <v>72</v>
      </c>
      <c r="C25" s="3">
        <v>0</v>
      </c>
      <c r="D25" s="3">
        <v>0</v>
      </c>
      <c r="E25" s="3">
        <f t="shared" si="1"/>
        <v>0</v>
      </c>
      <c r="F25" s="3">
        <f t="shared" si="1"/>
        <v>0</v>
      </c>
      <c r="G25" s="3">
        <f t="shared" si="2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30">
        <f t="shared" si="0"/>
        <v>10</v>
      </c>
      <c r="B26" s="29" t="s">
        <v>73</v>
      </c>
      <c r="C26" s="3">
        <v>0</v>
      </c>
      <c r="D26" s="3">
        <v>0</v>
      </c>
      <c r="E26" s="3">
        <f t="shared" si="1"/>
        <v>0</v>
      </c>
      <c r="F26" s="3">
        <f t="shared" si="1"/>
        <v>0</v>
      </c>
      <c r="G26" s="3">
        <f t="shared" si="2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30">
        <f t="shared" si="0"/>
        <v>11</v>
      </c>
      <c r="B27" s="29" t="s">
        <v>74</v>
      </c>
      <c r="C27" s="3">
        <v>0</v>
      </c>
      <c r="D27" s="3">
        <v>0</v>
      </c>
      <c r="E27" s="3">
        <f t="shared" si="1"/>
        <v>0</v>
      </c>
      <c r="F27" s="3">
        <f t="shared" si="1"/>
        <v>0</v>
      </c>
      <c r="G27" s="3">
        <f t="shared" si="2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0">
        <f t="shared" si="0"/>
        <v>12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3.5" thickBot="1">
      <c r="A29" s="30">
        <f t="shared" si="0"/>
        <v>13</v>
      </c>
      <c r="B29" s="29" t="s">
        <v>76</v>
      </c>
      <c r="C29" s="16">
        <f aca="true" t="shared" si="3" ref="C29:K29">SUM(C17:C28)</f>
        <v>1130973.71</v>
      </c>
      <c r="D29" s="16">
        <f t="shared" si="3"/>
        <v>4402664.58</v>
      </c>
      <c r="E29" s="16">
        <f t="shared" si="3"/>
        <v>-1153.7</v>
      </c>
      <c r="F29" s="16">
        <f t="shared" si="3"/>
        <v>-2135.12</v>
      </c>
      <c r="G29" s="16">
        <f t="shared" si="3"/>
        <v>2765175</v>
      </c>
      <c r="H29" s="16">
        <f t="shared" si="3"/>
        <v>0</v>
      </c>
      <c r="I29" s="16">
        <f t="shared" si="3"/>
        <v>0</v>
      </c>
      <c r="J29" s="16">
        <f t="shared" si="3"/>
        <v>2765175</v>
      </c>
      <c r="K29" s="16">
        <f t="shared" si="3"/>
        <v>0</v>
      </c>
      <c r="L29" s="16"/>
      <c r="M29" s="16">
        <f>SUM(M17:M28)</f>
        <v>0</v>
      </c>
      <c r="N29" s="16">
        <f>SUM(N17:N28)</f>
        <v>1129820.01</v>
      </c>
      <c r="O29" s="16">
        <f>SUM(O17:O28)</f>
        <v>0</v>
      </c>
      <c r="P29" s="3"/>
      <c r="Q29" s="16">
        <f>SUM(Q17:Q28)</f>
        <v>0</v>
      </c>
      <c r="R29" s="16">
        <f>SUM(R17:R28)</f>
        <v>4400529.46</v>
      </c>
      <c r="S29" s="16">
        <f>SUM(S17:S28)</f>
        <v>0</v>
      </c>
      <c r="T29" s="3"/>
    </row>
    <row r="30" spans="1:20" ht="13.5" thickTop="1">
      <c r="A30" s="28"/>
      <c r="B30" s="3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"/>
      <c r="Q30" s="17"/>
      <c r="R30" s="17"/>
      <c r="S30" s="17"/>
      <c r="T30" s="3"/>
    </row>
    <row r="31" spans="1:20" ht="12.75">
      <c r="A31" s="28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1:20" ht="12.75">
      <c r="A32" s="2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28"/>
      <c r="B33" s="3"/>
      <c r="C33" s="2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8"/>
      <c r="B34" s="3"/>
      <c r="C34" s="2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</sheetData>
  <sheetProtection/>
  <printOptions/>
  <pageMargins left="0.5" right="0.25" top="0.75" bottom="0.5" header="0.25" footer="0"/>
  <pageSetup fitToWidth="2" horizontalDpi="600" verticalDpi="600" orientation="portrait" scale="60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S71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2.7109375" defaultRowHeight="12.75"/>
  <cols>
    <col min="1" max="1" width="4.57421875" style="6" customWidth="1"/>
    <col min="2" max="2" width="54.8515625" style="1" customWidth="1"/>
    <col min="3" max="4" width="14.28125" style="1" customWidth="1"/>
    <col min="5" max="5" width="13.57421875" style="1" customWidth="1"/>
    <col min="6" max="6" width="15.7109375" style="1" customWidth="1"/>
    <col min="7" max="7" width="14.28125" style="1" customWidth="1"/>
    <col min="8" max="8" width="2.28125" style="1" customWidth="1"/>
    <col min="9" max="9" width="12.8515625" style="1" customWidth="1"/>
    <col min="10" max="11" width="15.7109375" style="1" customWidth="1"/>
    <col min="12" max="12" width="1.57421875" style="1" customWidth="1"/>
    <col min="13" max="13" width="14.28125" style="1" customWidth="1"/>
    <col min="14" max="15" width="15.7109375" style="1" customWidth="1"/>
    <col min="16" max="16" width="1.421875" style="1" customWidth="1"/>
    <col min="17" max="17" width="13.421875" style="1" customWidth="1"/>
    <col min="18" max="18" width="15.7109375" style="1" customWidth="1"/>
    <col min="19" max="19" width="14.8515625" style="1" customWidth="1"/>
    <col min="20" max="16384" width="12.7109375" style="1" customWidth="1"/>
  </cols>
  <sheetData>
    <row r="1" spans="2:19" ht="12.75">
      <c r="B1" s="19" t="s">
        <v>82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60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58</v>
      </c>
      <c r="N10" s="9"/>
      <c r="O10" s="9"/>
      <c r="Q10" s="23" t="s">
        <v>62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57</v>
      </c>
      <c r="D13" s="2" t="s">
        <v>61</v>
      </c>
      <c r="E13" s="2" t="s">
        <v>57</v>
      </c>
      <c r="F13" s="2" t="s">
        <v>61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2:19" ht="12.75"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(+N17+R17)/2</f>
        <v>0</v>
      </c>
      <c r="K17" s="3"/>
      <c r="L17" s="3"/>
      <c r="M17" s="3"/>
      <c r="N17" s="3">
        <v>0</v>
      </c>
      <c r="O17" s="3"/>
      <c r="P17" s="3"/>
      <c r="Q17" s="3"/>
      <c r="R17" s="3">
        <v>0</v>
      </c>
      <c r="S17" s="3"/>
    </row>
    <row r="18" spans="1:19" ht="12.75">
      <c r="A18" s="15">
        <f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aca="true" t="shared" si="0" ref="A19:A69">A18+1</f>
        <v>3</v>
      </c>
      <c r="B19" s="5" t="s">
        <v>51</v>
      </c>
      <c r="C19" s="3">
        <v>0</v>
      </c>
      <c r="D19" s="3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30</v>
      </c>
      <c r="C20" s="3">
        <v>0</v>
      </c>
      <c r="D20" s="3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31</v>
      </c>
      <c r="C21" s="3">
        <v>0</v>
      </c>
      <c r="D21" s="3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56</v>
      </c>
      <c r="C28" s="3">
        <f>SUM(M28:O28)</f>
        <v>0</v>
      </c>
      <c r="D28" s="3">
        <f>SUM(Q28:S28)</f>
        <v>0</v>
      </c>
      <c r="E28" s="3"/>
      <c r="F28" s="3"/>
      <c r="G28" s="3">
        <f>ROUND(SUM(C28:F28)/2,0)</f>
        <v>0</v>
      </c>
      <c r="H28" s="3"/>
      <c r="I28" s="3"/>
      <c r="J28" s="3">
        <f>(+N28+R28)/2</f>
        <v>0</v>
      </c>
      <c r="K28" s="3"/>
      <c r="L28" s="3"/>
      <c r="M28" s="3"/>
      <c r="N28" s="3">
        <v>0</v>
      </c>
      <c r="O28" s="3"/>
      <c r="P28" s="3"/>
      <c r="Q28" s="3"/>
      <c r="R28" s="3">
        <v>0</v>
      </c>
      <c r="S28" s="3"/>
    </row>
    <row r="29" spans="1:19" ht="12.75">
      <c r="A29" s="15">
        <f t="shared" si="0"/>
        <v>13</v>
      </c>
      <c r="B29" s="24" t="s">
        <v>63</v>
      </c>
      <c r="C29" s="3">
        <f>SUM(M29:O29)</f>
        <v>0</v>
      </c>
      <c r="D29" s="3">
        <f>SUM(Q29:S29)</f>
        <v>359.44</v>
      </c>
      <c r="E29" s="3"/>
      <c r="F29" s="3"/>
      <c r="G29" s="3">
        <f>ROUND(SUM(C29:F29)/2,0)</f>
        <v>180</v>
      </c>
      <c r="H29" s="3"/>
      <c r="I29" s="3"/>
      <c r="J29" s="3">
        <f>(+N29+R29)/2</f>
        <v>179.72</v>
      </c>
      <c r="K29" s="3"/>
      <c r="L29" s="3"/>
      <c r="M29" s="3"/>
      <c r="N29" s="3">
        <v>0</v>
      </c>
      <c r="O29" s="3"/>
      <c r="P29" s="3"/>
      <c r="Q29" s="3"/>
      <c r="R29" s="3">
        <v>359.44</v>
      </c>
      <c r="S29" s="3"/>
    </row>
    <row r="30" spans="1:19" ht="12.75">
      <c r="A30" s="15">
        <f t="shared" si="0"/>
        <v>14</v>
      </c>
      <c r="B30" s="4" t="s">
        <v>29</v>
      </c>
      <c r="C30" s="3">
        <f>SUM(P30:R30)</f>
        <v>0</v>
      </c>
      <c r="D30" s="3">
        <f>SUM(Q30:S30)</f>
        <v>0</v>
      </c>
      <c r="E30" s="3">
        <f aca="true" t="shared" si="2" ref="E30:F32">-C30</f>
        <v>0</v>
      </c>
      <c r="F30" s="3">
        <f t="shared" si="2"/>
        <v>0</v>
      </c>
      <c r="G30" s="3">
        <f>ROUND(SUM(C30:F30)/2,0)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5">
        <f t="shared" si="0"/>
        <v>15</v>
      </c>
      <c r="B31" s="4" t="s">
        <v>34</v>
      </c>
      <c r="C31" s="3">
        <v>0</v>
      </c>
      <c r="D31" s="3">
        <v>0</v>
      </c>
      <c r="E31" s="3">
        <f t="shared" si="2"/>
        <v>0</v>
      </c>
      <c r="F31" s="3">
        <f t="shared" si="2"/>
        <v>0</v>
      </c>
      <c r="G31" s="3">
        <f>ROUND(SUM(C31:F31)/2,0)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5">
        <f t="shared" si="0"/>
        <v>16</v>
      </c>
      <c r="B32" s="4" t="s">
        <v>35</v>
      </c>
      <c r="C32" s="3">
        <v>0</v>
      </c>
      <c r="D32" s="3">
        <v>0</v>
      </c>
      <c r="E32" s="3">
        <f t="shared" si="2"/>
        <v>0</v>
      </c>
      <c r="F32" s="3">
        <f t="shared" si="2"/>
        <v>0</v>
      </c>
      <c r="G32" s="3">
        <f>ROUND(SUM(C32:F32)/2,0)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5">
        <f t="shared" si="0"/>
        <v>17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3.5" thickBot="1">
      <c r="A34" s="15">
        <f t="shared" si="0"/>
        <v>18</v>
      </c>
      <c r="B34" s="4" t="s">
        <v>36</v>
      </c>
      <c r="C34" s="16">
        <f>SUM(C28:C33)</f>
        <v>0</v>
      </c>
      <c r="D34" s="16">
        <f>SUM(D28:D33)</f>
        <v>359.44</v>
      </c>
      <c r="E34" s="16">
        <f>SUM(E28:E33)</f>
        <v>0</v>
      </c>
      <c r="F34" s="16">
        <f>SUM(F28:F33)</f>
        <v>0</v>
      </c>
      <c r="G34" s="16">
        <f>SUM(G28:G33)</f>
        <v>180</v>
      </c>
      <c r="H34" s="16"/>
      <c r="I34" s="16">
        <f>SUM(I28:I33)</f>
        <v>0</v>
      </c>
      <c r="J34" s="16">
        <f>SUM(J28:J33)</f>
        <v>179.72</v>
      </c>
      <c r="K34" s="16">
        <f>SUM(K28:K33)</f>
        <v>0</v>
      </c>
      <c r="L34" s="16"/>
      <c r="M34" s="16">
        <f>SUM(M28:M33)</f>
        <v>0</v>
      </c>
      <c r="N34" s="16">
        <f>SUM(N28:N33)</f>
        <v>0</v>
      </c>
      <c r="O34" s="16">
        <f>SUM(O28:O33)</f>
        <v>0</v>
      </c>
      <c r="P34" s="3"/>
      <c r="Q34" s="16">
        <f>SUM(Q28:Q33)</f>
        <v>0</v>
      </c>
      <c r="R34" s="16">
        <f>SUM(R28:R33)</f>
        <v>359.44</v>
      </c>
      <c r="S34" s="16">
        <f>SUM(S28:S33)</f>
        <v>0</v>
      </c>
    </row>
    <row r="35" spans="1:19" ht="13.5" thickTop="1">
      <c r="A35" s="15">
        <f t="shared" si="0"/>
        <v>19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"/>
      <c r="Q35" s="17"/>
      <c r="R35" s="17"/>
      <c r="S35" s="17"/>
    </row>
    <row r="36" spans="1:19" ht="12.75">
      <c r="A36" s="15">
        <f t="shared" si="0"/>
        <v>20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5">
        <f t="shared" si="0"/>
        <v>21</v>
      </c>
      <c r="B37" s="5" t="s">
        <v>37</v>
      </c>
      <c r="C37" s="3" t="s">
        <v>38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5">
        <f t="shared" si="0"/>
        <v>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5">
        <f t="shared" si="0"/>
        <v>23</v>
      </c>
      <c r="B39" s="24" t="s">
        <v>83</v>
      </c>
      <c r="C39" s="3">
        <f>SUM(M39:O39)</f>
        <v>0</v>
      </c>
      <c r="D39" s="3">
        <f>SUM(Q39:S39)</f>
        <v>3976.67</v>
      </c>
      <c r="E39" s="3"/>
      <c r="F39" s="3"/>
      <c r="G39" s="3">
        <f aca="true" t="shared" si="3" ref="G39:G45">ROUND(SUM(C39:F39)/2,0)</f>
        <v>1988</v>
      </c>
      <c r="H39" s="3"/>
      <c r="I39" s="3"/>
      <c r="J39" s="3">
        <f aca="true" t="shared" si="4" ref="J39:J45">(+N39+R39)/2</f>
        <v>1988.335</v>
      </c>
      <c r="K39" s="3"/>
      <c r="L39" s="3"/>
      <c r="M39" s="3"/>
      <c r="N39" s="3">
        <v>0</v>
      </c>
      <c r="O39" s="3"/>
      <c r="P39" s="3"/>
      <c r="Q39" s="3"/>
      <c r="R39" s="3">
        <v>3976.67</v>
      </c>
      <c r="S39" s="3"/>
    </row>
    <row r="40" spans="1:19" ht="12.75">
      <c r="A40" s="15">
        <f t="shared" si="0"/>
        <v>24</v>
      </c>
      <c r="B40" s="5" t="s">
        <v>54</v>
      </c>
      <c r="C40" s="3">
        <f>SUM(M40:O40)</f>
        <v>14070.79</v>
      </c>
      <c r="D40" s="3">
        <f>SUM(Q40:S40)</f>
        <v>4690.26</v>
      </c>
      <c r="E40" s="3"/>
      <c r="F40" s="3"/>
      <c r="G40" s="3">
        <f>ROUND(SUM(C40:F40)/2,0)</f>
        <v>9381</v>
      </c>
      <c r="H40" s="3"/>
      <c r="I40" s="3"/>
      <c r="J40" s="3">
        <f>(+N40+R40)/2</f>
        <v>9380.525000000001</v>
      </c>
      <c r="K40" s="3"/>
      <c r="L40" s="3"/>
      <c r="M40" s="3"/>
      <c r="N40" s="3">
        <v>14070.79</v>
      </c>
      <c r="O40" s="3"/>
      <c r="P40" s="3"/>
      <c r="Q40" s="3"/>
      <c r="R40" s="3">
        <v>4690.26</v>
      </c>
      <c r="S40" s="3"/>
    </row>
    <row r="41" spans="1:19" ht="12.75">
      <c r="A41" s="15">
        <f t="shared" si="0"/>
        <v>25</v>
      </c>
      <c r="B41" s="5" t="s">
        <v>49</v>
      </c>
      <c r="C41" s="3">
        <v>0</v>
      </c>
      <c r="D41" s="3">
        <v>0</v>
      </c>
      <c r="E41" s="3">
        <f aca="true" t="shared" si="5" ref="E41:F45">-C41</f>
        <v>0</v>
      </c>
      <c r="F41" s="3">
        <f t="shared" si="5"/>
        <v>0</v>
      </c>
      <c r="G41" s="3">
        <f t="shared" si="3"/>
        <v>0</v>
      </c>
      <c r="H41" s="3"/>
      <c r="I41" s="3"/>
      <c r="J41" s="3">
        <f t="shared" si="4"/>
        <v>0</v>
      </c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5">
        <f t="shared" si="0"/>
        <v>26</v>
      </c>
      <c r="B42" s="4" t="s">
        <v>39</v>
      </c>
      <c r="C42" s="3">
        <v>0</v>
      </c>
      <c r="D42" s="3">
        <v>0</v>
      </c>
      <c r="E42" s="3">
        <f t="shared" si="5"/>
        <v>0</v>
      </c>
      <c r="F42" s="3">
        <f t="shared" si="5"/>
        <v>0</v>
      </c>
      <c r="G42" s="3">
        <f t="shared" si="3"/>
        <v>0</v>
      </c>
      <c r="H42" s="3"/>
      <c r="I42" s="3"/>
      <c r="J42" s="3">
        <f t="shared" si="4"/>
        <v>0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5">
        <f t="shared" si="0"/>
        <v>27</v>
      </c>
      <c r="B43" s="4" t="s">
        <v>40</v>
      </c>
      <c r="C43" s="3">
        <v>0</v>
      </c>
      <c r="D43" s="3">
        <v>0</v>
      </c>
      <c r="E43" s="3">
        <f t="shared" si="5"/>
        <v>0</v>
      </c>
      <c r="F43" s="3">
        <f t="shared" si="5"/>
        <v>0</v>
      </c>
      <c r="G43" s="3">
        <f t="shared" si="3"/>
        <v>0</v>
      </c>
      <c r="H43" s="3"/>
      <c r="I43" s="3"/>
      <c r="J43" s="3">
        <f t="shared" si="4"/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">
        <f t="shared" si="0"/>
        <v>28</v>
      </c>
      <c r="B44" s="4" t="s">
        <v>41</v>
      </c>
      <c r="C44" s="3">
        <v>0</v>
      </c>
      <c r="D44" s="3">
        <v>0</v>
      </c>
      <c r="E44" s="3">
        <f t="shared" si="5"/>
        <v>0</v>
      </c>
      <c r="F44" s="3">
        <f t="shared" si="5"/>
        <v>0</v>
      </c>
      <c r="G44" s="3">
        <f t="shared" si="3"/>
        <v>0</v>
      </c>
      <c r="H44" s="3"/>
      <c r="I44" s="3"/>
      <c r="J44" s="3">
        <f t="shared" si="4"/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5">
        <f t="shared" si="0"/>
        <v>29</v>
      </c>
      <c r="B45" s="5" t="s">
        <v>52</v>
      </c>
      <c r="C45" s="3">
        <v>0</v>
      </c>
      <c r="D45" s="3">
        <v>0</v>
      </c>
      <c r="E45" s="3">
        <f t="shared" si="5"/>
        <v>0</v>
      </c>
      <c r="F45" s="3">
        <f t="shared" si="5"/>
        <v>0</v>
      </c>
      <c r="G45" s="3">
        <f t="shared" si="3"/>
        <v>0</v>
      </c>
      <c r="H45" s="3"/>
      <c r="I45" s="3"/>
      <c r="J45" s="3">
        <f t="shared" si="4"/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5">
        <f t="shared" si="0"/>
        <v>30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3.5" thickBot="1">
      <c r="A47" s="15">
        <f t="shared" si="0"/>
        <v>31</v>
      </c>
      <c r="B47" s="4"/>
      <c r="C47" s="16">
        <f>SUM(C39:C46)</f>
        <v>14070.79</v>
      </c>
      <c r="D47" s="16">
        <f>SUM(D39:D46)</f>
        <v>8666.93</v>
      </c>
      <c r="E47" s="16">
        <f>SUM(E39:E46)</f>
        <v>0</v>
      </c>
      <c r="F47" s="16">
        <f>SUM(F39:F46)</f>
        <v>0</v>
      </c>
      <c r="G47" s="16">
        <f>SUM(G39:G46)</f>
        <v>11369</v>
      </c>
      <c r="H47" s="16"/>
      <c r="I47" s="16">
        <f>SUM(I39:I46)</f>
        <v>0</v>
      </c>
      <c r="J47" s="16">
        <f>SUM(J39:J46)</f>
        <v>11368.86</v>
      </c>
      <c r="K47" s="16">
        <f>SUM(K39:K46)</f>
        <v>0</v>
      </c>
      <c r="L47" s="16"/>
      <c r="M47" s="16">
        <f>SUM(M39:M46)</f>
        <v>0</v>
      </c>
      <c r="N47" s="16">
        <f>SUM(N39:N46)</f>
        <v>14070.79</v>
      </c>
      <c r="O47" s="16">
        <f>SUM(O39:O46)</f>
        <v>0</v>
      </c>
      <c r="P47" s="3"/>
      <c r="Q47" s="16">
        <f>SUM(Q39:Q46)</f>
        <v>0</v>
      </c>
      <c r="R47" s="16">
        <f>SUM(R39:R46)</f>
        <v>8666.93</v>
      </c>
      <c r="S47" s="16">
        <f>SUM(S39:S46)</f>
        <v>0</v>
      </c>
    </row>
    <row r="48" spans="1:19" ht="13.5" thickTop="1">
      <c r="A48" s="15">
        <f t="shared" si="0"/>
        <v>32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"/>
      <c r="Q48" s="17"/>
      <c r="R48" s="17"/>
      <c r="S48" s="17"/>
    </row>
    <row r="49" spans="1:19" ht="12.75">
      <c r="A49" s="15">
        <f t="shared" si="0"/>
        <v>33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15">
        <f t="shared" si="0"/>
        <v>34</v>
      </c>
      <c r="C50" s="3"/>
      <c r="D50" s="3"/>
      <c r="E50" s="3"/>
      <c r="F50" s="3"/>
      <c r="G50" s="3"/>
      <c r="H50" s="3"/>
      <c r="I50" s="3"/>
      <c r="J50" s="3"/>
      <c r="K50" s="3"/>
      <c r="L50" s="3"/>
      <c r="P50" s="3"/>
      <c r="Q50" s="3"/>
      <c r="R50" s="3"/>
      <c r="S50" s="3"/>
    </row>
    <row r="51" spans="1:19" ht="12.75">
      <c r="A51" s="15">
        <f t="shared" si="0"/>
        <v>35</v>
      </c>
      <c r="B51" s="5" t="s">
        <v>53</v>
      </c>
      <c r="C51" s="3">
        <f>SUM(M51:O51)</f>
        <v>2337</v>
      </c>
      <c r="D51" s="3">
        <f>SUM(Q51:S51)</f>
        <v>518.15</v>
      </c>
      <c r="E51" s="3"/>
      <c r="F51" s="3"/>
      <c r="G51" s="3">
        <f>ROUND(SUM(C51:F51)/2,0)</f>
        <v>1428</v>
      </c>
      <c r="H51" s="3"/>
      <c r="I51" s="3"/>
      <c r="J51" s="3">
        <f>(+N51+R51)/2</f>
        <v>1427.575</v>
      </c>
      <c r="K51" s="3"/>
      <c r="L51" s="3"/>
      <c r="M51" s="3"/>
      <c r="N51" s="3">
        <v>2337</v>
      </c>
      <c r="O51" s="3"/>
      <c r="P51" s="3"/>
      <c r="Q51" s="3"/>
      <c r="R51" s="3">
        <v>518.15</v>
      </c>
      <c r="S51" s="3"/>
    </row>
    <row r="52" spans="1:19" ht="12.75">
      <c r="A52" s="15">
        <f t="shared" si="0"/>
        <v>36</v>
      </c>
      <c r="B52" s="5" t="s">
        <v>50</v>
      </c>
      <c r="C52" s="3">
        <v>0</v>
      </c>
      <c r="D52" s="3">
        <v>0</v>
      </c>
      <c r="E52" s="3">
        <f>-C52</f>
        <v>0</v>
      </c>
      <c r="F52" s="3">
        <f>-D52</f>
        <v>0</v>
      </c>
      <c r="G52" s="3">
        <f>ROUND(SUM(C52:F52)/2,0)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5">
        <f t="shared" si="0"/>
        <v>37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20"/>
      <c r="N53" s="20"/>
      <c r="O53" s="3"/>
      <c r="P53" s="3"/>
      <c r="Q53" s="20"/>
      <c r="R53" s="20"/>
      <c r="S53" s="3"/>
    </row>
    <row r="54" spans="1:19" ht="13.5" thickBot="1">
      <c r="A54" s="15">
        <f t="shared" si="0"/>
        <v>38</v>
      </c>
      <c r="B54" s="4" t="s">
        <v>42</v>
      </c>
      <c r="C54" s="16">
        <f>SUM(C47:C53)</f>
        <v>16407.79</v>
      </c>
      <c r="D54" s="16">
        <f>SUM(D47:D53)</f>
        <v>9185.08</v>
      </c>
      <c r="E54" s="16">
        <f>SUM(E47:E53)</f>
        <v>0</v>
      </c>
      <c r="F54" s="16">
        <f>SUM(F47:F53)</f>
        <v>0</v>
      </c>
      <c r="G54" s="16">
        <f>SUM(G47:G53)</f>
        <v>12797</v>
      </c>
      <c r="H54" s="16"/>
      <c r="I54" s="16">
        <f>SUM(I47:I53)</f>
        <v>0</v>
      </c>
      <c r="J54" s="16">
        <f>SUM(J47:J53)</f>
        <v>12796.435000000001</v>
      </c>
      <c r="K54" s="16">
        <f>SUM(K47:K53)</f>
        <v>0</v>
      </c>
      <c r="L54" s="3"/>
      <c r="M54" s="21">
        <f>SUM(M47:M53)</f>
        <v>0</v>
      </c>
      <c r="N54" s="21">
        <f>SUM(N47:N53)</f>
        <v>16407.79</v>
      </c>
      <c r="O54" s="22">
        <f>SUM(O47:O53)</f>
        <v>0</v>
      </c>
      <c r="P54" s="3"/>
      <c r="Q54" s="21">
        <f>SUM(Q47:Q53)</f>
        <v>0</v>
      </c>
      <c r="R54" s="21">
        <f>SUM(R47:R53)</f>
        <v>9185.08</v>
      </c>
      <c r="S54" s="22">
        <f>SUM(S47:S53)</f>
        <v>0</v>
      </c>
    </row>
    <row r="55" spans="1:19" ht="13.5" thickTop="1">
      <c r="A55" s="15">
        <f t="shared" si="0"/>
        <v>39</v>
      </c>
      <c r="C55" s="17"/>
      <c r="D55" s="17"/>
      <c r="E55" s="17"/>
      <c r="F55" s="17"/>
      <c r="G55" s="17"/>
      <c r="H55" s="17"/>
      <c r="I55" s="17"/>
      <c r="J55" s="17"/>
      <c r="K55" s="17"/>
      <c r="L55" s="3"/>
      <c r="P55" s="3"/>
      <c r="Q55" s="3"/>
      <c r="R55" s="3"/>
      <c r="S55" s="3"/>
    </row>
    <row r="56" spans="1:19" ht="12.75">
      <c r="A56" s="15">
        <f t="shared" si="0"/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P56" s="3"/>
      <c r="Q56" s="3"/>
      <c r="R56" s="3"/>
      <c r="S56" s="3"/>
    </row>
    <row r="57" spans="1:19" ht="12.75">
      <c r="A57" s="15">
        <f t="shared" si="0"/>
        <v>41</v>
      </c>
      <c r="B57" s="4" t="s">
        <v>43</v>
      </c>
      <c r="C57" s="3"/>
      <c r="D57" s="3"/>
      <c r="E57" s="3"/>
      <c r="F57" s="3"/>
      <c r="G57" s="3"/>
      <c r="H57" s="3"/>
      <c r="I57" s="3"/>
      <c r="J57" s="3"/>
      <c r="K57" s="3"/>
      <c r="L57" s="3"/>
      <c r="P57" s="3"/>
      <c r="Q57" s="3"/>
      <c r="R57" s="3"/>
      <c r="S57" s="3"/>
    </row>
    <row r="58" spans="1:19" ht="12.75">
      <c r="A58" s="15">
        <f t="shared" si="0"/>
        <v>42</v>
      </c>
      <c r="C58" s="3"/>
      <c r="D58" s="3"/>
      <c r="E58" s="3"/>
      <c r="F58" s="3"/>
      <c r="G58" s="3"/>
      <c r="H58" s="3"/>
      <c r="I58" s="3"/>
      <c r="J58" s="3"/>
      <c r="K58" s="3"/>
      <c r="L58" s="3"/>
      <c r="P58" s="3"/>
      <c r="Q58" s="3"/>
      <c r="R58" s="3"/>
      <c r="S58" s="3"/>
    </row>
    <row r="59" spans="1:19" ht="12.75">
      <c r="A59" s="15">
        <f t="shared" si="0"/>
        <v>43</v>
      </c>
      <c r="B59" s="4" t="s">
        <v>44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15">
        <f t="shared" si="0"/>
        <v>44</v>
      </c>
      <c r="C60" s="3"/>
      <c r="D60" s="18"/>
      <c r="E60" s="18"/>
      <c r="F60" s="18"/>
      <c r="G60" s="18"/>
      <c r="H60" s="18"/>
      <c r="I60" s="18"/>
      <c r="J60" s="18"/>
      <c r="K60" s="18"/>
      <c r="L60" s="18"/>
      <c r="M60" s="3"/>
      <c r="N60" s="3"/>
      <c r="O60" s="3"/>
      <c r="P60" s="3"/>
      <c r="Q60" s="3"/>
      <c r="R60" s="3"/>
      <c r="S60" s="3"/>
    </row>
    <row r="61" spans="1:19" ht="12.75">
      <c r="A61" s="15">
        <f t="shared" si="0"/>
        <v>45</v>
      </c>
      <c r="B61" s="4"/>
      <c r="C61" s="3"/>
      <c r="D61" s="18"/>
      <c r="E61" s="18"/>
      <c r="F61" s="18"/>
      <c r="G61" s="18"/>
      <c r="H61" s="18"/>
      <c r="I61" s="18"/>
      <c r="J61" s="18"/>
      <c r="K61" s="18"/>
      <c r="L61" s="18"/>
      <c r="M61" s="3"/>
      <c r="N61" s="3"/>
      <c r="O61" s="3"/>
      <c r="P61" s="3"/>
      <c r="Q61" s="3"/>
      <c r="R61" s="3"/>
      <c r="S61" s="3"/>
    </row>
    <row r="62" spans="1:19" ht="12.75">
      <c r="A62" s="15">
        <f t="shared" si="0"/>
        <v>46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0"/>
        <v>47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0"/>
        <v>48</v>
      </c>
      <c r="B64" s="5" t="s">
        <v>45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5">
        <f t="shared" si="0"/>
        <v>49</v>
      </c>
      <c r="B65" s="5" t="s">
        <v>46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0"/>
        <v>50</v>
      </c>
      <c r="B66" s="4" t="s">
        <v>47</v>
      </c>
      <c r="C66" s="3"/>
      <c r="D66" s="3"/>
      <c r="E66" s="3"/>
      <c r="F66" s="3"/>
      <c r="G66" s="3">
        <f>ROUND(SUM(C66:F66)/2,0)</f>
        <v>0</v>
      </c>
      <c r="H66" s="3"/>
      <c r="I66" s="3"/>
      <c r="J66" s="3">
        <f>(+N66+R66)/2</f>
        <v>0</v>
      </c>
      <c r="K66" s="3"/>
      <c r="L66" s="3"/>
      <c r="M66" s="3"/>
      <c r="N66" s="3">
        <v>0</v>
      </c>
      <c r="O66" s="3"/>
      <c r="P66" s="3"/>
      <c r="Q66" s="3"/>
      <c r="R66" s="3">
        <v>0</v>
      </c>
      <c r="S66" s="3"/>
    </row>
    <row r="67" spans="1:19" ht="12.75">
      <c r="A67" s="15">
        <f t="shared" si="0"/>
        <v>51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5">
        <f t="shared" si="0"/>
        <v>52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3.5" thickBot="1">
      <c r="A69" s="15">
        <f t="shared" si="0"/>
        <v>53</v>
      </c>
      <c r="B69" s="5" t="s">
        <v>48</v>
      </c>
      <c r="C69" s="16">
        <f>SUM(C66:C68)</f>
        <v>0</v>
      </c>
      <c r="D69" s="16">
        <f>SUM(D66:D68)</f>
        <v>0</v>
      </c>
      <c r="E69" s="16">
        <f>SUM(E66:E68)</f>
        <v>0</v>
      </c>
      <c r="F69" s="16">
        <f>SUM(F66:F68)</f>
        <v>0</v>
      </c>
      <c r="G69" s="16">
        <f>SUM(G66:G68)</f>
        <v>0</v>
      </c>
      <c r="H69" s="16"/>
      <c r="I69" s="16">
        <f>SUM(I66:I68)</f>
        <v>0</v>
      </c>
      <c r="J69" s="16">
        <f>SUM(J66:J68)</f>
        <v>0</v>
      </c>
      <c r="K69" s="16">
        <f>SUM(K66:K68)</f>
        <v>0</v>
      </c>
      <c r="L69" s="16"/>
      <c r="M69" s="16">
        <f>SUM(M66:M68)</f>
        <v>0</v>
      </c>
      <c r="N69" s="16">
        <f>SUM(N66:N68)</f>
        <v>0</v>
      </c>
      <c r="O69" s="16">
        <f>SUM(O66:O68)</f>
        <v>0</v>
      </c>
      <c r="P69" s="3"/>
      <c r="Q69" s="16">
        <f>SUM(Q66:Q68)</f>
        <v>0</v>
      </c>
      <c r="R69" s="16">
        <f>SUM(R66:R68)</f>
        <v>0</v>
      </c>
      <c r="S69" s="16">
        <f>SUM(S66:S68)</f>
        <v>0</v>
      </c>
    </row>
    <row r="70" spans="1:19" ht="13.5" thickTop="1">
      <c r="A70" s="1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3"/>
      <c r="Q70" s="17"/>
      <c r="R70" s="17"/>
      <c r="S70" s="17"/>
    </row>
    <row r="71" spans="1:19" ht="12.75">
      <c r="A71" s="1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rowBreaks count="1" manualBreakCount="1">
    <brk id="35" max="18" man="1"/>
  </rowBreaks>
  <colBreaks count="3" manualBreakCount="3">
    <brk id="7" max="112" man="1"/>
    <brk id="11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5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82</v>
      </c>
      <c r="G1" s="5"/>
      <c r="H1" s="5"/>
      <c r="I1" s="5"/>
      <c r="J1" s="5"/>
      <c r="K1" s="5"/>
      <c r="L1" s="5"/>
      <c r="T1" s="25"/>
    </row>
    <row r="2" spans="2:20" ht="12.75">
      <c r="B2" s="19" t="s">
        <v>64</v>
      </c>
      <c r="G2" s="4"/>
      <c r="H2" s="4"/>
      <c r="I2" s="4"/>
      <c r="J2" s="4"/>
      <c r="K2" s="4"/>
      <c r="L2" s="4"/>
      <c r="T2" s="4"/>
    </row>
    <row r="3" ht="12.75">
      <c r="B3" s="19" t="s">
        <v>60</v>
      </c>
    </row>
    <row r="4" ht="12.75">
      <c r="B4" s="15"/>
    </row>
    <row r="5" ht="12.75">
      <c r="B5" s="8"/>
    </row>
    <row r="6" spans="7:12" ht="12.75">
      <c r="G6" s="7" t="s">
        <v>65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58</v>
      </c>
      <c r="N10" s="9"/>
      <c r="O10" s="9"/>
      <c r="Q10" s="23" t="s">
        <v>62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57</v>
      </c>
      <c r="D13" s="2" t="s">
        <v>61</v>
      </c>
      <c r="E13" s="2" t="s">
        <v>57</v>
      </c>
      <c r="F13" s="2" t="s">
        <v>61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ht="12.75">
      <c r="A15" s="28"/>
      <c r="B15" s="29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0">
        <v>1</v>
      </c>
      <c r="B17" s="29" t="s">
        <v>67</v>
      </c>
      <c r="C17" s="3">
        <f>SUM(M17:O17)</f>
        <v>307.63</v>
      </c>
      <c r="D17" s="3">
        <f>SUM(Q17:S17)</f>
        <v>1090.16</v>
      </c>
      <c r="E17" s="3"/>
      <c r="F17" s="3"/>
      <c r="G17" s="3">
        <f>ROUND(SUM(C17:F17)/2,0)</f>
        <v>699</v>
      </c>
      <c r="H17" s="3"/>
      <c r="I17" s="3">
        <f aca="true" t="shared" si="0" ref="I17:K18">(+M17+Q17)/2</f>
        <v>0</v>
      </c>
      <c r="J17" s="3">
        <f>ROUND((+N17+R17)/2,0)</f>
        <v>699</v>
      </c>
      <c r="K17" s="3">
        <f t="shared" si="0"/>
        <v>0</v>
      </c>
      <c r="L17" s="3"/>
      <c r="M17" s="3"/>
      <c r="N17" s="3">
        <v>307.63</v>
      </c>
      <c r="O17" s="3"/>
      <c r="P17" s="3"/>
      <c r="Q17" s="3"/>
      <c r="R17" s="3">
        <v>1090.16</v>
      </c>
      <c r="S17" s="3"/>
      <c r="T17" s="3"/>
    </row>
    <row r="18" spans="1:20" ht="12.75">
      <c r="A18" s="30">
        <f aca="true" t="shared" si="1" ref="A18:A30">A17+1</f>
        <v>2</v>
      </c>
      <c r="B18" s="29" t="s">
        <v>68</v>
      </c>
      <c r="C18" s="3">
        <f>SUM(M18:O18)</f>
        <v>0</v>
      </c>
      <c r="D18" s="3">
        <f>SUM(Q18:S18)</f>
        <v>798</v>
      </c>
      <c r="E18" s="3"/>
      <c r="F18" s="3"/>
      <c r="G18" s="3">
        <f>ROUND(SUM(C18:F18)/2,0)</f>
        <v>399</v>
      </c>
      <c r="H18" s="3"/>
      <c r="I18" s="3">
        <f t="shared" si="0"/>
        <v>0</v>
      </c>
      <c r="J18" s="3">
        <f>ROUND((+N18+R18)/2,0)</f>
        <v>399</v>
      </c>
      <c r="K18" s="3">
        <f t="shared" si="0"/>
        <v>0</v>
      </c>
      <c r="L18" s="3"/>
      <c r="M18" s="3"/>
      <c r="N18" s="3">
        <v>0</v>
      </c>
      <c r="O18" s="3"/>
      <c r="P18" s="3"/>
      <c r="Q18" s="3"/>
      <c r="R18" s="3">
        <v>798</v>
      </c>
      <c r="S18" s="3"/>
      <c r="T18" s="3"/>
    </row>
    <row r="19" spans="1:20" ht="12.75">
      <c r="A19" s="30">
        <f t="shared" si="1"/>
        <v>3</v>
      </c>
      <c r="B19" s="29" t="s">
        <v>53</v>
      </c>
      <c r="C19" s="3">
        <f>SUM(M19:O19)</f>
        <v>817.95</v>
      </c>
      <c r="D19" s="3">
        <f>SUM(Q19:S19)</f>
        <v>181.35</v>
      </c>
      <c r="E19" s="3"/>
      <c r="F19" s="3"/>
      <c r="G19" s="3">
        <f>ROUND(SUM(C19:F19)/2,0)</f>
        <v>500</v>
      </c>
      <c r="H19" s="3"/>
      <c r="I19" s="3">
        <f>(+M19+Q19)/2</f>
        <v>0</v>
      </c>
      <c r="J19" s="3">
        <f>ROUND((+N19+R19)/2,0)</f>
        <v>500</v>
      </c>
      <c r="K19" s="3">
        <f>(+O19+S19)/2</f>
        <v>0</v>
      </c>
      <c r="L19" s="3"/>
      <c r="M19" s="3"/>
      <c r="N19" s="3">
        <v>817.95</v>
      </c>
      <c r="O19" s="3"/>
      <c r="P19" s="3"/>
      <c r="Q19" s="3"/>
      <c r="R19" s="3">
        <v>181.35</v>
      </c>
      <c r="S19" s="3"/>
      <c r="T19" s="3"/>
    </row>
    <row r="20" spans="1:20" ht="12.75">
      <c r="A20" s="30">
        <f t="shared" si="1"/>
        <v>4</v>
      </c>
      <c r="B20" s="3" t="s">
        <v>69</v>
      </c>
      <c r="C20" s="3">
        <f>SUM(M20:O20)</f>
        <v>32989</v>
      </c>
      <c r="D20" s="3">
        <f>SUM(Q20:S20)</f>
        <v>14455</v>
      </c>
      <c r="E20" s="3"/>
      <c r="F20" s="3"/>
      <c r="G20" s="3">
        <f>ROUND(SUM(C20:F20)/2,0)</f>
        <v>23722</v>
      </c>
      <c r="H20" s="3"/>
      <c r="I20" s="3">
        <f>(+M20+Q20)/2</f>
        <v>0</v>
      </c>
      <c r="J20" s="3">
        <f>ROUND((+N20+R20)/2,0)</f>
        <v>23722</v>
      </c>
      <c r="K20" s="3">
        <f>(+O20+S20)/2</f>
        <v>0</v>
      </c>
      <c r="L20" s="3"/>
      <c r="M20" s="3"/>
      <c r="N20" s="3">
        <v>32989</v>
      </c>
      <c r="O20" s="3"/>
      <c r="P20" s="3"/>
      <c r="Q20" s="3"/>
      <c r="R20" s="3">
        <v>14455</v>
      </c>
      <c r="S20" s="3"/>
      <c r="T20" s="3"/>
    </row>
    <row r="21" spans="1:20" ht="12.75">
      <c r="A21" s="30">
        <f t="shared" si="1"/>
        <v>5</v>
      </c>
      <c r="B21" s="2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spans="1:20" ht="12.75">
      <c r="A22" s="30">
        <f t="shared" si="1"/>
        <v>6</v>
      </c>
      <c r="B22" s="3" t="s">
        <v>29</v>
      </c>
      <c r="C22" s="3">
        <v>132.92</v>
      </c>
      <c r="D22" s="3">
        <v>142.71</v>
      </c>
      <c r="E22" s="3">
        <f aca="true" t="shared" si="2" ref="E22:F27">-C22</f>
        <v>-132.92</v>
      </c>
      <c r="F22" s="3">
        <f t="shared" si="2"/>
        <v>-142.71</v>
      </c>
      <c r="G22" s="3">
        <f aca="true" t="shared" si="3" ref="G22:G28">ROUND(SUM(C22:F22)/2,0)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30">
        <f t="shared" si="1"/>
        <v>7</v>
      </c>
      <c r="B23" s="3" t="s">
        <v>70</v>
      </c>
      <c r="C23" s="3">
        <v>0</v>
      </c>
      <c r="D23" s="3">
        <v>0</v>
      </c>
      <c r="E23" s="3">
        <f t="shared" si="2"/>
        <v>0</v>
      </c>
      <c r="F23" s="3">
        <f t="shared" si="2"/>
        <v>0</v>
      </c>
      <c r="G23" s="3">
        <f t="shared" si="3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30">
        <f t="shared" si="1"/>
        <v>8</v>
      </c>
      <c r="B24" s="3" t="s">
        <v>71</v>
      </c>
      <c r="C24" s="3">
        <v>0</v>
      </c>
      <c r="D24" s="3">
        <v>0</v>
      </c>
      <c r="E24" s="3">
        <f t="shared" si="2"/>
        <v>0</v>
      </c>
      <c r="F24" s="3">
        <f t="shared" si="2"/>
        <v>0</v>
      </c>
      <c r="G24" s="3">
        <f t="shared" si="3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0">
        <f t="shared" si="1"/>
        <v>9</v>
      </c>
      <c r="B25" s="3" t="s">
        <v>72</v>
      </c>
      <c r="C25" s="3">
        <v>0</v>
      </c>
      <c r="D25" s="3">
        <v>0</v>
      </c>
      <c r="E25" s="3">
        <f t="shared" si="2"/>
        <v>0</v>
      </c>
      <c r="F25" s="3">
        <f t="shared" si="2"/>
        <v>0</v>
      </c>
      <c r="G25" s="3">
        <f t="shared" si="3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30">
        <f t="shared" si="1"/>
        <v>10</v>
      </c>
      <c r="B26" s="29" t="s">
        <v>73</v>
      </c>
      <c r="C26" s="3">
        <v>0</v>
      </c>
      <c r="D26" s="3">
        <v>0</v>
      </c>
      <c r="E26" s="3">
        <f t="shared" si="2"/>
        <v>0</v>
      </c>
      <c r="F26" s="3">
        <f t="shared" si="2"/>
        <v>0</v>
      </c>
      <c r="G26" s="3">
        <f t="shared" si="3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30">
        <f t="shared" si="1"/>
        <v>11</v>
      </c>
      <c r="B27" s="29" t="s">
        <v>74</v>
      </c>
      <c r="C27" s="3">
        <v>0</v>
      </c>
      <c r="D27" s="3">
        <v>0</v>
      </c>
      <c r="E27" s="3">
        <f t="shared" si="2"/>
        <v>0</v>
      </c>
      <c r="F27" s="3">
        <f t="shared" si="2"/>
        <v>0</v>
      </c>
      <c r="G27" s="3">
        <f t="shared" si="3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0">
        <f t="shared" si="1"/>
        <v>12</v>
      </c>
      <c r="B28" s="29" t="s">
        <v>75</v>
      </c>
      <c r="C28" s="3">
        <f>SUM(M28:O28)</f>
        <v>0</v>
      </c>
      <c r="D28" s="3">
        <f>SUM(Q28:S28)</f>
        <v>11361.9</v>
      </c>
      <c r="E28" s="3"/>
      <c r="F28" s="3"/>
      <c r="G28" s="3">
        <f t="shared" si="3"/>
        <v>5681</v>
      </c>
      <c r="H28" s="3"/>
      <c r="I28" s="31">
        <f>(+M28+Q28)/2</f>
        <v>0</v>
      </c>
      <c r="J28" s="31">
        <f>(+N28+R28)/2</f>
        <v>5680.95</v>
      </c>
      <c r="K28" s="31">
        <f>(+O28+S28)/2</f>
        <v>0</v>
      </c>
      <c r="L28" s="3"/>
      <c r="M28" s="3"/>
      <c r="N28" s="3">
        <v>0</v>
      </c>
      <c r="O28" s="3"/>
      <c r="P28" s="3"/>
      <c r="Q28" s="3"/>
      <c r="R28" s="3">
        <v>11361.9</v>
      </c>
      <c r="S28" s="3"/>
      <c r="T28" s="3"/>
    </row>
    <row r="29" spans="1:20" ht="12.75">
      <c r="A29" s="30">
        <f t="shared" si="1"/>
        <v>13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3.5" thickBot="1">
      <c r="A30" s="30">
        <f t="shared" si="1"/>
        <v>14</v>
      </c>
      <c r="B30" s="29" t="s">
        <v>76</v>
      </c>
      <c r="C30" s="16">
        <f>SUM(C17:C29)</f>
        <v>34247.5</v>
      </c>
      <c r="D30" s="16">
        <f>SUM(D17:D29)</f>
        <v>28029.120000000003</v>
      </c>
      <c r="E30" s="16">
        <f>SUM(E17:E29)</f>
        <v>-132.92</v>
      </c>
      <c r="F30" s="16">
        <f>SUM(F17:F29)</f>
        <v>-142.71</v>
      </c>
      <c r="G30" s="16">
        <f>SUM(G17:G29)</f>
        <v>31001</v>
      </c>
      <c r="H30" s="16"/>
      <c r="I30" s="16">
        <f>SUM(I17:I29)</f>
        <v>0</v>
      </c>
      <c r="J30" s="16">
        <f>SUM(J17:J29)</f>
        <v>31000.95</v>
      </c>
      <c r="K30" s="16">
        <f>SUM(K17:K29)</f>
        <v>0</v>
      </c>
      <c r="L30" s="16"/>
      <c r="M30" s="16">
        <f>SUM(M17:M29)</f>
        <v>0</v>
      </c>
      <c r="N30" s="16">
        <f>SUM(N17:N29)</f>
        <v>34114.58</v>
      </c>
      <c r="O30" s="16">
        <f>SUM(O17:O29)</f>
        <v>0</v>
      </c>
      <c r="P30" s="3"/>
      <c r="Q30" s="16">
        <f>SUM(Q17:Q29)</f>
        <v>0</v>
      </c>
      <c r="R30" s="16">
        <f>SUM(R17:R29)</f>
        <v>27886.410000000003</v>
      </c>
      <c r="S30" s="16">
        <f>SUM(S17:S29)</f>
        <v>0</v>
      </c>
      <c r="T30" s="3"/>
    </row>
    <row r="31" spans="1:20" ht="13.5" thickTop="1">
      <c r="A31" s="28"/>
      <c r="B31" s="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"/>
      <c r="Q31" s="17"/>
      <c r="R31" s="17"/>
      <c r="S31" s="17"/>
      <c r="T31" s="3"/>
    </row>
    <row r="32" spans="1:20" ht="12.75">
      <c r="A32" s="2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2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8"/>
      <c r="B34" s="3"/>
      <c r="C34" s="2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8"/>
      <c r="B35" s="3"/>
      <c r="C35" s="2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</sheetData>
  <sheetProtection/>
  <printOptions/>
  <pageMargins left="0.5" right="0.25" top="0.75" bottom="0.5" header="0.25" footer="0"/>
  <pageSetup fitToWidth="2" horizontalDpi="600" verticalDpi="600" orientation="portrait" scale="60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73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2.7109375" defaultRowHeight="12.75"/>
  <cols>
    <col min="1" max="1" width="4.57421875" style="6" customWidth="1"/>
    <col min="2" max="2" width="54.8515625" style="1" customWidth="1"/>
    <col min="3" max="4" width="14.28125" style="1" customWidth="1"/>
    <col min="5" max="5" width="13.57421875" style="1" customWidth="1"/>
    <col min="6" max="6" width="15.7109375" style="1" customWidth="1"/>
    <col min="7" max="7" width="14.28125" style="1" customWidth="1"/>
    <col min="8" max="8" width="2.28125" style="1" customWidth="1"/>
    <col min="9" max="9" width="12.8515625" style="1" customWidth="1"/>
    <col min="10" max="11" width="15.7109375" style="1" customWidth="1"/>
    <col min="12" max="12" width="1.57421875" style="1" customWidth="1"/>
    <col min="13" max="13" width="14.28125" style="1" customWidth="1"/>
    <col min="14" max="15" width="15.7109375" style="1" customWidth="1"/>
    <col min="16" max="16" width="1.421875" style="1" customWidth="1"/>
    <col min="17" max="17" width="13.421875" style="1" customWidth="1"/>
    <col min="18" max="18" width="15.7109375" style="1" customWidth="1"/>
    <col min="19" max="19" width="14.8515625" style="1" customWidth="1"/>
    <col min="20" max="16384" width="12.7109375" style="1" customWidth="1"/>
  </cols>
  <sheetData>
    <row r="1" spans="2:19" ht="12.75">
      <c r="B1" s="19" t="s">
        <v>84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60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58</v>
      </c>
      <c r="N10" s="9"/>
      <c r="O10" s="9"/>
      <c r="Q10" s="23" t="s">
        <v>62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57</v>
      </c>
      <c r="D13" s="2" t="s">
        <v>61</v>
      </c>
      <c r="E13" s="2" t="s">
        <v>57</v>
      </c>
      <c r="F13" s="2" t="s">
        <v>61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2:19" ht="12.75"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(+N17+R17)/2</f>
        <v>0</v>
      </c>
      <c r="K17" s="3"/>
      <c r="L17" s="3"/>
      <c r="M17" s="3"/>
      <c r="N17" s="3">
        <v>0</v>
      </c>
      <c r="O17" s="3"/>
      <c r="P17" s="3"/>
      <c r="Q17" s="3"/>
      <c r="R17" s="3">
        <v>0</v>
      </c>
      <c r="S17" s="3"/>
    </row>
    <row r="18" spans="1:19" ht="12.75">
      <c r="A18" s="15">
        <f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aca="true" t="shared" si="0" ref="A19:A71">A18+1</f>
        <v>3</v>
      </c>
      <c r="B19" s="5" t="s">
        <v>51</v>
      </c>
      <c r="C19" s="3">
        <v>0</v>
      </c>
      <c r="D19" s="3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30</v>
      </c>
      <c r="C20" s="3">
        <v>0</v>
      </c>
      <c r="D20" s="3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31</v>
      </c>
      <c r="C21" s="3">
        <v>0</v>
      </c>
      <c r="D21" s="3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56</v>
      </c>
      <c r="C28" s="3">
        <f>SUM(M28:O28)</f>
        <v>58831992.43</v>
      </c>
      <c r="D28" s="3">
        <f>SUM(Q28:S28)</f>
        <v>98253940.47</v>
      </c>
      <c r="E28" s="3"/>
      <c r="F28" s="3"/>
      <c r="G28" s="3">
        <f aca="true" t="shared" si="2" ref="G28:G34">ROUND(SUM(C28:F28)/2,0)</f>
        <v>78542966</v>
      </c>
      <c r="H28" s="3"/>
      <c r="I28" s="3"/>
      <c r="J28" s="3">
        <f>ROUND((+N28+R28)/2,0)</f>
        <v>78542966</v>
      </c>
      <c r="K28" s="3"/>
      <c r="L28" s="3"/>
      <c r="M28" s="3"/>
      <c r="N28" s="3">
        <v>58831992.43</v>
      </c>
      <c r="O28" s="3"/>
      <c r="P28" s="3"/>
      <c r="Q28" s="3"/>
      <c r="R28" s="3">
        <v>98253940.47</v>
      </c>
      <c r="S28" s="3"/>
    </row>
    <row r="29" spans="1:19" ht="12.75">
      <c r="A29" s="15">
        <f t="shared" si="0"/>
        <v>13</v>
      </c>
      <c r="B29" s="5" t="s">
        <v>63</v>
      </c>
      <c r="C29" s="3">
        <f>SUM(M29:O29)</f>
        <v>364636.6</v>
      </c>
      <c r="D29" s="3">
        <f>SUM(Q29:S29)</f>
        <v>2091216.23</v>
      </c>
      <c r="E29" s="3"/>
      <c r="F29" s="3"/>
      <c r="G29" s="3">
        <f t="shared" si="2"/>
        <v>1227926</v>
      </c>
      <c r="H29" s="3"/>
      <c r="I29" s="3"/>
      <c r="J29" s="3">
        <f>ROUND((+N29+R29)/2,0)</f>
        <v>1227926</v>
      </c>
      <c r="K29" s="3"/>
      <c r="L29" s="3"/>
      <c r="M29" s="3"/>
      <c r="N29" s="3">
        <v>364636.6</v>
      </c>
      <c r="O29" s="3"/>
      <c r="P29" s="3"/>
      <c r="Q29" s="3"/>
      <c r="R29" s="3">
        <v>2091216.23</v>
      </c>
      <c r="S29" s="3"/>
    </row>
    <row r="30" spans="1:19" ht="12.75">
      <c r="A30" s="15">
        <f t="shared" si="0"/>
        <v>14</v>
      </c>
      <c r="B30" s="5" t="s">
        <v>78</v>
      </c>
      <c r="C30" s="3">
        <f>SUM(M30:O30)</f>
        <v>413229.14</v>
      </c>
      <c r="D30" s="3">
        <f>SUM(Q30:S30)</f>
        <v>0</v>
      </c>
      <c r="E30" s="3"/>
      <c r="F30" s="3"/>
      <c r="G30" s="3">
        <f t="shared" si="2"/>
        <v>206615</v>
      </c>
      <c r="H30" s="3"/>
      <c r="I30" s="3"/>
      <c r="J30" s="3">
        <f>ROUND((+N30+R30)/2,0)</f>
        <v>206615</v>
      </c>
      <c r="K30" s="3"/>
      <c r="L30" s="3"/>
      <c r="M30" s="3"/>
      <c r="N30" s="3">
        <v>413229.14</v>
      </c>
      <c r="O30" s="3"/>
      <c r="P30" s="3"/>
      <c r="Q30" s="3"/>
      <c r="R30" s="3">
        <v>0</v>
      </c>
      <c r="S30" s="3"/>
    </row>
    <row r="31" spans="1:19" ht="12.75">
      <c r="A31" s="15">
        <f t="shared" si="0"/>
        <v>15</v>
      </c>
      <c r="B31" s="24" t="s">
        <v>85</v>
      </c>
      <c r="C31" s="3">
        <f>SUM(M31:O31)</f>
        <v>10500</v>
      </c>
      <c r="D31" s="3">
        <f>SUM(Q31:S31)</f>
        <v>151.9</v>
      </c>
      <c r="E31" s="3"/>
      <c r="F31" s="3"/>
      <c r="G31" s="3">
        <f>ROUND(SUM(C31:F31)/2,0)</f>
        <v>5326</v>
      </c>
      <c r="H31" s="3"/>
      <c r="I31" s="3"/>
      <c r="J31" s="3">
        <f>ROUND((+N31+R31)/2,0)</f>
        <v>5326</v>
      </c>
      <c r="K31" s="3"/>
      <c r="L31" s="3"/>
      <c r="M31" s="3"/>
      <c r="N31" s="3">
        <v>10500</v>
      </c>
      <c r="O31" s="3"/>
      <c r="P31" s="3"/>
      <c r="Q31" s="3"/>
      <c r="R31" s="3">
        <v>151.9</v>
      </c>
      <c r="S31" s="3"/>
    </row>
    <row r="32" spans="1:19" ht="12.75">
      <c r="A32" s="15">
        <f t="shared" si="0"/>
        <v>16</v>
      </c>
      <c r="B32" s="4" t="s">
        <v>29</v>
      </c>
      <c r="C32" s="3">
        <f>SUM(P32:R32)</f>
        <v>0</v>
      </c>
      <c r="D32" s="3">
        <f>SUM(Q32:S32)</f>
        <v>0</v>
      </c>
      <c r="E32" s="3">
        <f aca="true" t="shared" si="3" ref="E32:F34">-C32</f>
        <v>0</v>
      </c>
      <c r="F32" s="3">
        <f t="shared" si="3"/>
        <v>0</v>
      </c>
      <c r="G32" s="3">
        <f t="shared" si="2"/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5">
        <f t="shared" si="0"/>
        <v>17</v>
      </c>
      <c r="B33" s="4" t="s">
        <v>34</v>
      </c>
      <c r="C33" s="3">
        <v>5170277.8</v>
      </c>
      <c r="D33" s="3">
        <v>11538993.14</v>
      </c>
      <c r="E33" s="3">
        <f t="shared" si="3"/>
        <v>-5170277.8</v>
      </c>
      <c r="F33" s="3">
        <f t="shared" si="3"/>
        <v>-11538993.14</v>
      </c>
      <c r="G33" s="3">
        <f t="shared" si="2"/>
        <v>0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.75">
      <c r="A34" s="15">
        <f t="shared" si="0"/>
        <v>18</v>
      </c>
      <c r="B34" s="4" t="s">
        <v>35</v>
      </c>
      <c r="C34" s="3">
        <v>0</v>
      </c>
      <c r="D34" s="3">
        <v>0</v>
      </c>
      <c r="E34" s="3">
        <f t="shared" si="3"/>
        <v>0</v>
      </c>
      <c r="F34" s="3">
        <f t="shared" si="3"/>
        <v>0</v>
      </c>
      <c r="G34" s="3">
        <f t="shared" si="2"/>
        <v>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.75">
      <c r="A35" s="15">
        <f t="shared" si="0"/>
        <v>19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3.5" thickBot="1">
      <c r="A36" s="15">
        <f t="shared" si="0"/>
        <v>20</v>
      </c>
      <c r="B36" s="4" t="s">
        <v>36</v>
      </c>
      <c r="C36" s="16">
        <f>SUM(C28:C35)</f>
        <v>64790635.97</v>
      </c>
      <c r="D36" s="16">
        <f>SUM(D28:D35)</f>
        <v>111884301.74000001</v>
      </c>
      <c r="E36" s="16">
        <f>SUM(E28:E35)</f>
        <v>-5170277.8</v>
      </c>
      <c r="F36" s="16">
        <f>SUM(F28:F35)</f>
        <v>-11538993.14</v>
      </c>
      <c r="G36" s="16">
        <f>SUM(G28:G35)</f>
        <v>79982833</v>
      </c>
      <c r="H36" s="16"/>
      <c r="I36" s="16">
        <f>SUM(I28:I35)</f>
        <v>0</v>
      </c>
      <c r="J36" s="16">
        <f>SUM(J28:J35)</f>
        <v>79982833</v>
      </c>
      <c r="K36" s="16">
        <f>SUM(K28:K35)</f>
        <v>0</v>
      </c>
      <c r="L36" s="16"/>
      <c r="M36" s="16">
        <f>SUM(M28:M35)</f>
        <v>0</v>
      </c>
      <c r="N36" s="16">
        <f>SUM(N28:N35)</f>
        <v>59620358.17</v>
      </c>
      <c r="O36" s="16">
        <f>SUM(O28:O35)</f>
        <v>0</v>
      </c>
      <c r="P36" s="3"/>
      <c r="Q36" s="16">
        <f>SUM(Q28:Q35)</f>
        <v>0</v>
      </c>
      <c r="R36" s="16">
        <f>SUM(R28:R35)</f>
        <v>100345308.60000001</v>
      </c>
      <c r="S36" s="16">
        <f>SUM(S28:S35)</f>
        <v>0</v>
      </c>
    </row>
    <row r="37" spans="1:19" ht="13.5" thickTop="1">
      <c r="A37" s="15">
        <f t="shared" si="0"/>
        <v>21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"/>
      <c r="Q37" s="17"/>
      <c r="R37" s="17"/>
      <c r="S37" s="17"/>
    </row>
    <row r="38" spans="1:19" ht="12.75">
      <c r="A38" s="15">
        <f t="shared" si="0"/>
        <v>22</v>
      </c>
      <c r="B38" s="4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5">
        <f t="shared" si="0"/>
        <v>23</v>
      </c>
      <c r="B39" s="5" t="s">
        <v>37</v>
      </c>
      <c r="C39" s="3" t="s">
        <v>38</v>
      </c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.75">
      <c r="A40" s="15">
        <f t="shared" si="0"/>
        <v>24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.75">
      <c r="A41" s="15">
        <f t="shared" si="0"/>
        <v>25</v>
      </c>
      <c r="B41" s="5" t="s">
        <v>54</v>
      </c>
      <c r="C41" s="3">
        <f>SUM(M41:O41)</f>
        <v>14061.42</v>
      </c>
      <c r="D41" s="3">
        <f>SUM(Q41:S41)</f>
        <v>4687.19</v>
      </c>
      <c r="E41" s="3"/>
      <c r="F41" s="3"/>
      <c r="G41" s="3">
        <f aca="true" t="shared" si="4" ref="G41:G47">ROUND(SUM(C41:F41)/2,0)</f>
        <v>9374</v>
      </c>
      <c r="H41" s="3"/>
      <c r="I41" s="3"/>
      <c r="J41" s="3">
        <f aca="true" t="shared" si="5" ref="J41:J47">ROUND((+N41+R41)/2,0)</f>
        <v>9374</v>
      </c>
      <c r="K41" s="3"/>
      <c r="L41" s="3"/>
      <c r="M41" s="3"/>
      <c r="N41" s="3">
        <v>14061.42</v>
      </c>
      <c r="O41" s="3"/>
      <c r="P41" s="3"/>
      <c r="Q41" s="3"/>
      <c r="R41" s="3">
        <v>4687.19</v>
      </c>
      <c r="S41" s="3"/>
    </row>
    <row r="42" spans="1:19" ht="12.75">
      <c r="A42" s="15">
        <f t="shared" si="0"/>
        <v>26</v>
      </c>
      <c r="B42" s="24" t="s">
        <v>78</v>
      </c>
      <c r="C42" s="3">
        <f>SUM(M42:O42)</f>
        <v>0</v>
      </c>
      <c r="D42" s="3">
        <f>SUM(Q42:S42)</f>
        <v>562738.54</v>
      </c>
      <c r="E42" s="3"/>
      <c r="F42" s="3"/>
      <c r="G42" s="3">
        <f>ROUND(SUM(C42:F42)/2,0)</f>
        <v>281369</v>
      </c>
      <c r="H42" s="3"/>
      <c r="I42" s="3"/>
      <c r="J42" s="3">
        <f>ROUND((+N42+R42)/2,0)</f>
        <v>281369</v>
      </c>
      <c r="K42" s="3"/>
      <c r="L42" s="3"/>
      <c r="M42" s="3"/>
      <c r="N42" s="3">
        <v>0</v>
      </c>
      <c r="O42" s="3"/>
      <c r="P42" s="3"/>
      <c r="Q42" s="3"/>
      <c r="R42" s="3">
        <v>562738.54</v>
      </c>
      <c r="S42" s="3"/>
    </row>
    <row r="43" spans="1:19" ht="12.75">
      <c r="A43" s="15">
        <f t="shared" si="0"/>
        <v>27</v>
      </c>
      <c r="B43" s="5" t="s">
        <v>49</v>
      </c>
      <c r="C43" s="3">
        <v>0</v>
      </c>
      <c r="D43" s="3">
        <v>0</v>
      </c>
      <c r="E43" s="3">
        <f aca="true" t="shared" si="6" ref="E43:F47">-C43</f>
        <v>0</v>
      </c>
      <c r="F43" s="3">
        <f t="shared" si="6"/>
        <v>0</v>
      </c>
      <c r="G43" s="3">
        <f t="shared" si="4"/>
        <v>0</v>
      </c>
      <c r="H43" s="3"/>
      <c r="I43" s="3"/>
      <c r="J43" s="3">
        <f t="shared" si="5"/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">
        <f t="shared" si="0"/>
        <v>28</v>
      </c>
      <c r="B44" s="4" t="s">
        <v>39</v>
      </c>
      <c r="C44" s="3">
        <v>2783995.73</v>
      </c>
      <c r="D44" s="3">
        <v>6213304.01</v>
      </c>
      <c r="E44" s="3">
        <f t="shared" si="6"/>
        <v>-2783995.73</v>
      </c>
      <c r="F44" s="3">
        <f t="shared" si="6"/>
        <v>-6213304.01</v>
      </c>
      <c r="G44" s="3">
        <f t="shared" si="4"/>
        <v>0</v>
      </c>
      <c r="H44" s="3"/>
      <c r="I44" s="3"/>
      <c r="J44" s="3">
        <f t="shared" si="5"/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5">
        <f t="shared" si="0"/>
        <v>29</v>
      </c>
      <c r="B45" s="4" t="s">
        <v>40</v>
      </c>
      <c r="C45" s="3">
        <v>0</v>
      </c>
      <c r="D45" s="3">
        <v>0</v>
      </c>
      <c r="E45" s="3">
        <f t="shared" si="6"/>
        <v>0</v>
      </c>
      <c r="F45" s="3">
        <f t="shared" si="6"/>
        <v>0</v>
      </c>
      <c r="G45" s="3">
        <f t="shared" si="4"/>
        <v>0</v>
      </c>
      <c r="H45" s="3"/>
      <c r="I45" s="3"/>
      <c r="J45" s="3">
        <f t="shared" si="5"/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5">
        <f t="shared" si="0"/>
        <v>30</v>
      </c>
      <c r="B46" s="4" t="s">
        <v>41</v>
      </c>
      <c r="C46" s="3">
        <v>0</v>
      </c>
      <c r="D46" s="3">
        <v>0</v>
      </c>
      <c r="E46" s="3">
        <f t="shared" si="6"/>
        <v>0</v>
      </c>
      <c r="F46" s="3">
        <f t="shared" si="6"/>
        <v>0</v>
      </c>
      <c r="G46" s="3">
        <f t="shared" si="4"/>
        <v>0</v>
      </c>
      <c r="H46" s="3"/>
      <c r="I46" s="3"/>
      <c r="J46" s="3">
        <f t="shared" si="5"/>
        <v>0</v>
      </c>
      <c r="K46" s="3"/>
      <c r="L46" s="3"/>
      <c r="M46" s="3"/>
      <c r="N46" s="3"/>
      <c r="O46" s="3"/>
      <c r="P46" s="3"/>
      <c r="Q46" s="3"/>
      <c r="R46" s="3"/>
      <c r="S46" s="3"/>
    </row>
    <row r="47" spans="1:19" ht="12.75">
      <c r="A47" s="15">
        <f t="shared" si="0"/>
        <v>31</v>
      </c>
      <c r="B47" s="5" t="s">
        <v>52</v>
      </c>
      <c r="C47" s="3">
        <v>0</v>
      </c>
      <c r="D47" s="3">
        <v>0</v>
      </c>
      <c r="E47" s="3">
        <f t="shared" si="6"/>
        <v>0</v>
      </c>
      <c r="F47" s="3">
        <f t="shared" si="6"/>
        <v>0</v>
      </c>
      <c r="G47" s="3">
        <f t="shared" si="4"/>
        <v>0</v>
      </c>
      <c r="H47" s="3"/>
      <c r="I47" s="3"/>
      <c r="J47" s="3">
        <f t="shared" si="5"/>
        <v>0</v>
      </c>
      <c r="K47" s="3"/>
      <c r="L47" s="3"/>
      <c r="M47" s="3"/>
      <c r="N47" s="3"/>
      <c r="O47" s="3"/>
      <c r="P47" s="3"/>
      <c r="Q47" s="3"/>
      <c r="R47" s="3"/>
      <c r="S47" s="3"/>
    </row>
    <row r="48" spans="1:19" ht="12.75">
      <c r="A48" s="15">
        <f t="shared" si="0"/>
        <v>32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3.5" thickBot="1">
      <c r="A49" s="15">
        <f t="shared" si="0"/>
        <v>33</v>
      </c>
      <c r="B49" s="4"/>
      <c r="C49" s="16">
        <f>SUM(C41:C48)</f>
        <v>2798057.15</v>
      </c>
      <c r="D49" s="16">
        <f>SUM(D41:D48)</f>
        <v>6780729.74</v>
      </c>
      <c r="E49" s="16">
        <f>SUM(E41:E48)</f>
        <v>-2783995.73</v>
      </c>
      <c r="F49" s="16">
        <f>SUM(F41:F48)</f>
        <v>-6213304.01</v>
      </c>
      <c r="G49" s="16">
        <f>SUM(G41:G48)</f>
        <v>290743</v>
      </c>
      <c r="H49" s="16"/>
      <c r="I49" s="16">
        <f>SUM(I41:I48)</f>
        <v>0</v>
      </c>
      <c r="J49" s="16">
        <f>SUM(J41:J48)</f>
        <v>290743</v>
      </c>
      <c r="K49" s="16">
        <f>SUM(K41:K48)</f>
        <v>0</v>
      </c>
      <c r="L49" s="16"/>
      <c r="M49" s="16">
        <f>SUM(M41:M48)</f>
        <v>0</v>
      </c>
      <c r="N49" s="16">
        <f>SUM(N41:N48)</f>
        <v>14061.42</v>
      </c>
      <c r="O49" s="16">
        <f>SUM(O41:O48)</f>
        <v>0</v>
      </c>
      <c r="P49" s="3"/>
      <c r="Q49" s="16">
        <f>SUM(Q41:Q48)</f>
        <v>0</v>
      </c>
      <c r="R49" s="16">
        <f>SUM(R41:R48)</f>
        <v>567425.73</v>
      </c>
      <c r="S49" s="16">
        <f>SUM(S41:S48)</f>
        <v>0</v>
      </c>
    </row>
    <row r="50" spans="1:19" ht="13.5" thickTop="1">
      <c r="A50" s="15">
        <f t="shared" si="0"/>
        <v>34</v>
      </c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3"/>
      <c r="Q50" s="17"/>
      <c r="R50" s="17"/>
      <c r="S50" s="17"/>
    </row>
    <row r="51" spans="1:19" ht="12.75">
      <c r="A51" s="15">
        <f t="shared" si="0"/>
        <v>35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.75">
      <c r="A52" s="15">
        <f t="shared" si="0"/>
        <v>36</v>
      </c>
      <c r="C52" s="3"/>
      <c r="D52" s="3"/>
      <c r="E52" s="3"/>
      <c r="F52" s="3"/>
      <c r="G52" s="3"/>
      <c r="H52" s="3"/>
      <c r="I52" s="3"/>
      <c r="J52" s="3"/>
      <c r="K52" s="3"/>
      <c r="L52" s="3"/>
      <c r="P52" s="3"/>
      <c r="Q52" s="3"/>
      <c r="R52" s="3"/>
      <c r="S52" s="3"/>
    </row>
    <row r="53" spans="1:19" ht="12.75">
      <c r="A53" s="15">
        <f t="shared" si="0"/>
        <v>37</v>
      </c>
      <c r="B53" s="5" t="s">
        <v>53</v>
      </c>
      <c r="C53" s="3">
        <f>SUM(M53:O53)</f>
        <v>831887</v>
      </c>
      <c r="D53" s="3">
        <f>SUM(Q53:S53)</f>
        <v>376855</v>
      </c>
      <c r="E53" s="3"/>
      <c r="F53" s="3"/>
      <c r="G53" s="3">
        <f>ROUND(SUM(C53:F53)/2,0)</f>
        <v>604371</v>
      </c>
      <c r="H53" s="3"/>
      <c r="I53" s="3"/>
      <c r="J53" s="3">
        <f>ROUND((+N53+R53)/2,0)</f>
        <v>604371</v>
      </c>
      <c r="K53" s="3"/>
      <c r="L53" s="3"/>
      <c r="M53" s="3"/>
      <c r="N53" s="3">
        <v>831887</v>
      </c>
      <c r="O53" s="3"/>
      <c r="P53" s="3"/>
      <c r="Q53" s="3"/>
      <c r="R53" s="3">
        <v>376855</v>
      </c>
      <c r="S53" s="3"/>
    </row>
    <row r="54" spans="1:19" ht="12.75">
      <c r="A54" s="15">
        <f t="shared" si="0"/>
        <v>38</v>
      </c>
      <c r="B54" s="5" t="s">
        <v>50</v>
      </c>
      <c r="C54" s="3">
        <v>0</v>
      </c>
      <c r="D54" s="3">
        <v>0</v>
      </c>
      <c r="E54" s="3">
        <f>-C54</f>
        <v>0</v>
      </c>
      <c r="F54" s="3">
        <f>-D54</f>
        <v>0</v>
      </c>
      <c r="G54" s="3">
        <f>ROUND(SUM(C54:F54)/2,0)</f>
        <v>0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.75">
      <c r="A55" s="15">
        <f t="shared" si="0"/>
        <v>39</v>
      </c>
      <c r="C55" s="3"/>
      <c r="D55" s="3"/>
      <c r="E55" s="3"/>
      <c r="F55" s="3"/>
      <c r="G55" s="3"/>
      <c r="H55" s="3"/>
      <c r="I55" s="3"/>
      <c r="J55" s="3"/>
      <c r="K55" s="3"/>
      <c r="L55" s="3"/>
      <c r="M55" s="20"/>
      <c r="N55" s="20"/>
      <c r="O55" s="3"/>
      <c r="P55" s="3"/>
      <c r="Q55" s="20"/>
      <c r="R55" s="20"/>
      <c r="S55" s="3"/>
    </row>
    <row r="56" spans="1:19" ht="13.5" thickBot="1">
      <c r="A56" s="15">
        <f t="shared" si="0"/>
        <v>40</v>
      </c>
      <c r="B56" s="4" t="s">
        <v>42</v>
      </c>
      <c r="C56" s="16">
        <f>SUM(C49:C55)</f>
        <v>3629944.15</v>
      </c>
      <c r="D56" s="16">
        <f>SUM(D49:D55)</f>
        <v>7157584.74</v>
      </c>
      <c r="E56" s="16">
        <f>SUM(E49:E55)</f>
        <v>-2783995.73</v>
      </c>
      <c r="F56" s="16">
        <f>SUM(F49:F55)</f>
        <v>-6213304.01</v>
      </c>
      <c r="G56" s="16">
        <f>SUM(G49:G55)</f>
        <v>895114</v>
      </c>
      <c r="H56" s="16"/>
      <c r="I56" s="16">
        <f>SUM(I49:I55)</f>
        <v>0</v>
      </c>
      <c r="J56" s="16">
        <f>SUM(J49:J55)</f>
        <v>895114</v>
      </c>
      <c r="K56" s="16">
        <f>SUM(K49:K55)</f>
        <v>0</v>
      </c>
      <c r="L56" s="3"/>
      <c r="M56" s="21">
        <f>SUM(M49:M55)</f>
        <v>0</v>
      </c>
      <c r="N56" s="21">
        <f>SUM(N49:N55)</f>
        <v>845948.42</v>
      </c>
      <c r="O56" s="22">
        <f>SUM(O49:O55)</f>
        <v>0</v>
      </c>
      <c r="P56" s="3"/>
      <c r="Q56" s="21">
        <f>SUM(Q49:Q55)</f>
        <v>0</v>
      </c>
      <c r="R56" s="21">
        <f>SUM(R49:R55)</f>
        <v>944280.73</v>
      </c>
      <c r="S56" s="22">
        <f>SUM(S49:S55)</f>
        <v>0</v>
      </c>
    </row>
    <row r="57" spans="1:19" ht="13.5" thickTop="1">
      <c r="A57" s="15">
        <f t="shared" si="0"/>
        <v>41</v>
      </c>
      <c r="C57" s="17"/>
      <c r="D57" s="17"/>
      <c r="E57" s="17"/>
      <c r="F57" s="17"/>
      <c r="G57" s="17"/>
      <c r="H57" s="17"/>
      <c r="I57" s="17"/>
      <c r="J57" s="17"/>
      <c r="K57" s="17"/>
      <c r="L57" s="3"/>
      <c r="P57" s="3"/>
      <c r="Q57" s="3"/>
      <c r="R57" s="3"/>
      <c r="S57" s="3"/>
    </row>
    <row r="58" spans="1:19" ht="12.75">
      <c r="A58" s="15">
        <f t="shared" si="0"/>
        <v>42</v>
      </c>
      <c r="C58" s="3"/>
      <c r="D58" s="3"/>
      <c r="E58" s="3"/>
      <c r="F58" s="3"/>
      <c r="G58" s="3"/>
      <c r="H58" s="3"/>
      <c r="I58" s="3"/>
      <c r="J58" s="3"/>
      <c r="K58" s="3"/>
      <c r="L58" s="3"/>
      <c r="P58" s="3"/>
      <c r="Q58" s="3"/>
      <c r="R58" s="3"/>
      <c r="S58" s="3"/>
    </row>
    <row r="59" spans="1:19" ht="12.75">
      <c r="A59" s="15">
        <f t="shared" si="0"/>
        <v>43</v>
      </c>
      <c r="B59" s="4" t="s">
        <v>43</v>
      </c>
      <c r="C59" s="3"/>
      <c r="D59" s="3"/>
      <c r="E59" s="3"/>
      <c r="F59" s="3"/>
      <c r="G59" s="3"/>
      <c r="H59" s="3"/>
      <c r="I59" s="3"/>
      <c r="J59" s="3"/>
      <c r="K59" s="3"/>
      <c r="L59" s="3"/>
      <c r="P59" s="3"/>
      <c r="Q59" s="3"/>
      <c r="R59" s="3"/>
      <c r="S59" s="3"/>
    </row>
    <row r="60" spans="1:19" ht="12.75">
      <c r="A60" s="15">
        <f t="shared" si="0"/>
        <v>44</v>
      </c>
      <c r="C60" s="3"/>
      <c r="D60" s="3"/>
      <c r="E60" s="3"/>
      <c r="F60" s="3"/>
      <c r="G60" s="3"/>
      <c r="H60" s="3"/>
      <c r="I60" s="3"/>
      <c r="J60" s="3"/>
      <c r="K60" s="3"/>
      <c r="L60" s="3"/>
      <c r="P60" s="3"/>
      <c r="Q60" s="3"/>
      <c r="R60" s="3"/>
      <c r="S60" s="3"/>
    </row>
    <row r="61" spans="1:19" ht="12.75">
      <c r="A61" s="15">
        <f t="shared" si="0"/>
        <v>45</v>
      </c>
      <c r="B61" s="4" t="s">
        <v>44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.75">
      <c r="A62" s="15">
        <f t="shared" si="0"/>
        <v>46</v>
      </c>
      <c r="C62" s="3"/>
      <c r="D62" s="18"/>
      <c r="E62" s="18"/>
      <c r="F62" s="18"/>
      <c r="G62" s="18"/>
      <c r="H62" s="18"/>
      <c r="I62" s="18"/>
      <c r="J62" s="18"/>
      <c r="K62" s="18"/>
      <c r="L62" s="18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0"/>
        <v>47</v>
      </c>
      <c r="B63" s="4"/>
      <c r="C63" s="3"/>
      <c r="D63" s="18"/>
      <c r="E63" s="18"/>
      <c r="F63" s="18"/>
      <c r="G63" s="18"/>
      <c r="H63" s="18"/>
      <c r="I63" s="18"/>
      <c r="J63" s="18"/>
      <c r="K63" s="18"/>
      <c r="L63" s="18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0"/>
        <v>48</v>
      </c>
      <c r="B64" s="4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5">
        <f t="shared" si="0"/>
        <v>49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0"/>
        <v>50</v>
      </c>
      <c r="B66" s="5" t="s">
        <v>45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.75">
      <c r="A67" s="15">
        <f t="shared" si="0"/>
        <v>51</v>
      </c>
      <c r="B67" s="5" t="s">
        <v>46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5">
        <f t="shared" si="0"/>
        <v>52</v>
      </c>
      <c r="B68" s="4" t="s">
        <v>47</v>
      </c>
      <c r="C68" s="3"/>
      <c r="D68" s="3"/>
      <c r="E68" s="3"/>
      <c r="F68" s="3"/>
      <c r="G68" s="3">
        <f>ROUND(SUM(C68:F68)/2,0)</f>
        <v>0</v>
      </c>
      <c r="H68" s="3"/>
      <c r="I68" s="3"/>
      <c r="J68" s="3">
        <f>(+N68+R68)/2</f>
        <v>0</v>
      </c>
      <c r="K68" s="3"/>
      <c r="L68" s="3"/>
      <c r="M68" s="3"/>
      <c r="N68" s="3">
        <v>0</v>
      </c>
      <c r="O68" s="3"/>
      <c r="P68" s="3"/>
      <c r="Q68" s="3"/>
      <c r="R68" s="3">
        <v>0</v>
      </c>
      <c r="S68" s="3"/>
    </row>
    <row r="69" spans="1:19" ht="12.75">
      <c r="A69" s="15">
        <f t="shared" si="0"/>
        <v>53</v>
      </c>
      <c r="B69" s="4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.75">
      <c r="A70" s="15">
        <f t="shared" si="0"/>
        <v>54</v>
      </c>
      <c r="B70" s="4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3.5" thickBot="1">
      <c r="A71" s="15">
        <f t="shared" si="0"/>
        <v>55</v>
      </c>
      <c r="B71" s="5" t="s">
        <v>48</v>
      </c>
      <c r="C71" s="16">
        <f>SUM(C68:C70)</f>
        <v>0</v>
      </c>
      <c r="D71" s="16">
        <f>SUM(D68:D70)</f>
        <v>0</v>
      </c>
      <c r="E71" s="16">
        <f>SUM(E68:E70)</f>
        <v>0</v>
      </c>
      <c r="F71" s="16">
        <f>SUM(F68:F70)</f>
        <v>0</v>
      </c>
      <c r="G71" s="16">
        <f>SUM(G68:G70)</f>
        <v>0</v>
      </c>
      <c r="H71" s="16"/>
      <c r="I71" s="16">
        <f>SUM(I68:I70)</f>
        <v>0</v>
      </c>
      <c r="J71" s="16">
        <f>SUM(J68:J70)</f>
        <v>0</v>
      </c>
      <c r="K71" s="16">
        <f>SUM(K68:K70)</f>
        <v>0</v>
      </c>
      <c r="L71" s="16"/>
      <c r="M71" s="16">
        <f>SUM(M68:M70)</f>
        <v>0</v>
      </c>
      <c r="N71" s="16">
        <f>SUM(N68:N70)</f>
        <v>0</v>
      </c>
      <c r="O71" s="16">
        <f>SUM(O68:O70)</f>
        <v>0</v>
      </c>
      <c r="P71" s="3"/>
      <c r="Q71" s="16">
        <f>SUM(Q68:Q70)</f>
        <v>0</v>
      </c>
      <c r="R71" s="16">
        <f>SUM(R68:R70)</f>
        <v>0</v>
      </c>
      <c r="S71" s="16">
        <f>SUM(S68:S70)</f>
        <v>0</v>
      </c>
    </row>
    <row r="72" spans="1:19" ht="13.5" thickTop="1">
      <c r="A72" s="15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3"/>
      <c r="Q72" s="17"/>
      <c r="R72" s="17"/>
      <c r="S72" s="17"/>
    </row>
    <row r="73" spans="1:19" ht="12.75">
      <c r="A73" s="15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rowBreaks count="1" manualBreakCount="1">
    <brk id="37" max="18" man="1"/>
  </rowBreaks>
  <colBreaks count="3" manualBreakCount="3">
    <brk id="7" max="112" man="1"/>
    <brk id="11" max="65535" man="1"/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35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2.7109375" defaultRowHeight="12.75"/>
  <cols>
    <col min="1" max="1" width="5.8515625" style="6" customWidth="1"/>
    <col min="2" max="2" width="55.140625" style="1" bestFit="1" customWidth="1"/>
    <col min="3" max="7" width="15.7109375" style="1" customWidth="1"/>
    <col min="8" max="8" width="3.140625" style="1" customWidth="1"/>
    <col min="9" max="11" width="15.7109375" style="1" customWidth="1"/>
    <col min="12" max="12" width="3.00390625" style="1" customWidth="1"/>
    <col min="13" max="15" width="15.7109375" style="1" customWidth="1"/>
    <col min="16" max="16" width="2.8515625" style="1" customWidth="1"/>
    <col min="17" max="19" width="15.7109375" style="1" customWidth="1"/>
    <col min="20" max="20" width="17.7109375" style="1" bestFit="1" customWidth="1"/>
    <col min="21" max="16384" width="12.7109375" style="1" customWidth="1"/>
  </cols>
  <sheetData>
    <row r="1" spans="2:20" ht="12.75">
      <c r="B1" s="19" t="s">
        <v>84</v>
      </c>
      <c r="G1" s="5"/>
      <c r="H1" s="5"/>
      <c r="I1" s="5"/>
      <c r="J1" s="5"/>
      <c r="K1" s="5"/>
      <c r="L1" s="5"/>
      <c r="T1" s="25"/>
    </row>
    <row r="2" spans="2:20" ht="12.75">
      <c r="B2" s="19" t="s">
        <v>64</v>
      </c>
      <c r="G2" s="4"/>
      <c r="H2" s="4"/>
      <c r="I2" s="4"/>
      <c r="J2" s="4"/>
      <c r="K2" s="4"/>
      <c r="L2" s="4"/>
      <c r="T2" s="4"/>
    </row>
    <row r="3" ht="12.75">
      <c r="B3" s="19" t="s">
        <v>60</v>
      </c>
    </row>
    <row r="4" ht="12.75">
      <c r="B4" s="15"/>
    </row>
    <row r="5" ht="12.75">
      <c r="B5" s="8"/>
    </row>
    <row r="6" spans="7:12" ht="12.75">
      <c r="G6" s="7" t="s">
        <v>65</v>
      </c>
      <c r="H6" s="7"/>
      <c r="I6" s="7"/>
      <c r="J6" s="7"/>
      <c r="K6" s="7"/>
      <c r="L6" s="7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12" t="s">
        <v>58</v>
      </c>
      <c r="N10" s="9"/>
      <c r="O10" s="9"/>
      <c r="Q10" s="23" t="s">
        <v>62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57</v>
      </c>
      <c r="D13" s="2" t="s">
        <v>61</v>
      </c>
      <c r="E13" s="2" t="s">
        <v>57</v>
      </c>
      <c r="F13" s="2" t="s">
        <v>61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1:20" ht="12.75">
      <c r="A15" s="28"/>
      <c r="B15" s="29" t="s">
        <v>66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spans="1:20" ht="12.75">
      <c r="A16" s="28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30">
        <v>1</v>
      </c>
      <c r="B17" s="5" t="s">
        <v>81</v>
      </c>
      <c r="C17" s="3">
        <f>SUM(M17:O17)</f>
        <v>5051889</v>
      </c>
      <c r="D17" s="3">
        <f>SUM(Q17:S17)</f>
        <v>20509077</v>
      </c>
      <c r="E17" s="3"/>
      <c r="F17" s="3"/>
      <c r="G17" s="3">
        <f>ROUND(SUM(C17:F17)/2,0)</f>
        <v>12780483</v>
      </c>
      <c r="H17" s="3"/>
      <c r="I17" s="3"/>
      <c r="J17" s="3">
        <f>(+N17+R17)/2</f>
        <v>12780483</v>
      </c>
      <c r="K17" s="3"/>
      <c r="L17" s="3"/>
      <c r="M17" s="3"/>
      <c r="N17" s="3">
        <v>5051889</v>
      </c>
      <c r="O17" s="3"/>
      <c r="P17" s="3"/>
      <c r="Q17" s="3"/>
      <c r="R17" s="3">
        <f>1014+20508063</f>
        <v>20509077</v>
      </c>
      <c r="S17" s="3"/>
      <c r="T17" s="3"/>
    </row>
    <row r="18" spans="1:20" ht="12.75">
      <c r="A18" s="30">
        <f>A17+1</f>
        <v>2</v>
      </c>
      <c r="B18" s="29" t="s">
        <v>67</v>
      </c>
      <c r="C18" s="3">
        <f>SUM(M18:O18)</f>
        <v>667035.59</v>
      </c>
      <c r="D18" s="3">
        <f>SUM(Q18:S18)</f>
        <v>4331118.29</v>
      </c>
      <c r="E18" s="3"/>
      <c r="F18" s="3"/>
      <c r="G18" s="3">
        <f>ROUND(SUM(C18:F18)/2,0)</f>
        <v>2499077</v>
      </c>
      <c r="H18" s="3"/>
      <c r="I18" s="3"/>
      <c r="J18" s="3">
        <f>(+N18+R18)/2</f>
        <v>2499076.94</v>
      </c>
      <c r="K18" s="3"/>
      <c r="L18" s="3"/>
      <c r="M18" s="3"/>
      <c r="N18" s="3">
        <v>667035.59</v>
      </c>
      <c r="O18" s="3"/>
      <c r="P18" s="3"/>
      <c r="Q18" s="3"/>
      <c r="R18" s="3">
        <v>4331118.29</v>
      </c>
      <c r="S18" s="3"/>
      <c r="T18" s="3"/>
    </row>
    <row r="19" spans="1:20" ht="12.75">
      <c r="A19" s="30">
        <f aca="true" t="shared" si="0" ref="A19:A30">A18+1</f>
        <v>3</v>
      </c>
      <c r="B19" s="29" t="s">
        <v>86</v>
      </c>
      <c r="C19" s="3">
        <f>SUM(M19:O19)</f>
        <v>2488995.32</v>
      </c>
      <c r="D19" s="3">
        <f>SUM(Q19:S19)</f>
        <v>1436925.12</v>
      </c>
      <c r="E19" s="3"/>
      <c r="F19" s="3"/>
      <c r="G19" s="3">
        <f>ROUND(SUM(C19:F19)/2,0)</f>
        <v>1962960</v>
      </c>
      <c r="H19" s="3"/>
      <c r="I19" s="3"/>
      <c r="J19" s="3">
        <f>(+N19+R19)/2</f>
        <v>1962960.22</v>
      </c>
      <c r="K19" s="3"/>
      <c r="L19" s="3"/>
      <c r="M19" s="3"/>
      <c r="N19" s="3">
        <v>2488995.32</v>
      </c>
      <c r="O19" s="3"/>
      <c r="P19" s="3"/>
      <c r="Q19" s="3"/>
      <c r="R19" s="3">
        <v>1436925.12</v>
      </c>
      <c r="S19" s="3"/>
      <c r="T19" s="3"/>
    </row>
    <row r="20" spans="1:20" ht="12.75">
      <c r="A20" s="30">
        <f t="shared" si="0"/>
        <v>4</v>
      </c>
      <c r="B20" s="29" t="s">
        <v>68</v>
      </c>
      <c r="C20" s="3">
        <f>SUM(M20:O20)</f>
        <v>40916.31</v>
      </c>
      <c r="D20" s="3">
        <f>SUM(Q20:S20)</f>
        <v>0.01</v>
      </c>
      <c r="E20" s="3"/>
      <c r="F20" s="3"/>
      <c r="G20" s="3">
        <f>ROUND(SUM(C20:F20)/2,0)</f>
        <v>20458</v>
      </c>
      <c r="H20" s="3"/>
      <c r="I20" s="3"/>
      <c r="J20" s="3">
        <f>(+N20+R20)/2</f>
        <v>20458.16</v>
      </c>
      <c r="K20" s="3"/>
      <c r="L20" s="3"/>
      <c r="M20" s="3"/>
      <c r="N20" s="3">
        <v>40916.31</v>
      </c>
      <c r="O20" s="3"/>
      <c r="P20" s="3"/>
      <c r="Q20" s="3"/>
      <c r="R20" s="3">
        <v>0.01</v>
      </c>
      <c r="S20" s="3"/>
      <c r="T20" s="3"/>
    </row>
    <row r="21" spans="1:20" ht="12.75">
      <c r="A21" s="30">
        <f t="shared" si="0"/>
        <v>5</v>
      </c>
      <c r="B21" s="29" t="s">
        <v>53</v>
      </c>
      <c r="C21" s="3">
        <f>SUM(M21:O21)</f>
        <v>291160.45</v>
      </c>
      <c r="D21" s="3">
        <f>SUM(Q21:S21)</f>
        <v>131899.25</v>
      </c>
      <c r="E21" s="3"/>
      <c r="F21" s="3"/>
      <c r="G21" s="3">
        <f>ROUND(SUM(C21:F21)/2,0)</f>
        <v>211530</v>
      </c>
      <c r="H21" s="3"/>
      <c r="I21" s="3"/>
      <c r="J21" s="3">
        <f>(+N21+R21)/2</f>
        <v>211529.85</v>
      </c>
      <c r="K21" s="3"/>
      <c r="L21" s="3"/>
      <c r="M21" s="3"/>
      <c r="N21" s="3">
        <v>291160.45</v>
      </c>
      <c r="O21" s="3"/>
      <c r="P21" s="3"/>
      <c r="Q21" s="3"/>
      <c r="R21" s="3">
        <v>131899.25</v>
      </c>
      <c r="S21" s="3"/>
      <c r="T21" s="3"/>
    </row>
    <row r="22" spans="1:20" ht="12.75">
      <c r="A22" s="30">
        <f>+A21+1</f>
        <v>6</v>
      </c>
      <c r="B22" s="2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spans="1:20" ht="12.75">
      <c r="A23" s="30">
        <f t="shared" si="0"/>
        <v>7</v>
      </c>
      <c r="B23" s="3" t="s">
        <v>29</v>
      </c>
      <c r="C23" s="3">
        <v>10069.19</v>
      </c>
      <c r="D23" s="3">
        <v>13492.87</v>
      </c>
      <c r="E23" s="3">
        <f aca="true" t="shared" si="1" ref="E23:F28">-C23</f>
        <v>-10069.19</v>
      </c>
      <c r="F23" s="3">
        <f t="shared" si="1"/>
        <v>-13492.87</v>
      </c>
      <c r="G23" s="3">
        <f aca="true" t="shared" si="2" ref="G23:G28">ROUND(SUM(C23:F23)/2,0)</f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spans="1:20" ht="12.75">
      <c r="A24" s="30">
        <f t="shared" si="0"/>
        <v>8</v>
      </c>
      <c r="B24" s="3" t="s">
        <v>70</v>
      </c>
      <c r="C24" s="3">
        <v>0</v>
      </c>
      <c r="D24" s="3">
        <v>0</v>
      </c>
      <c r="E24" s="3">
        <f t="shared" si="1"/>
        <v>0</v>
      </c>
      <c r="F24" s="3">
        <f t="shared" si="1"/>
        <v>0</v>
      </c>
      <c r="G24" s="3">
        <f t="shared" si="2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spans="1:20" ht="12.75">
      <c r="A25" s="30">
        <f t="shared" si="0"/>
        <v>9</v>
      </c>
      <c r="B25" s="3" t="s">
        <v>71</v>
      </c>
      <c r="C25" s="3">
        <v>0</v>
      </c>
      <c r="D25" s="3">
        <v>0</v>
      </c>
      <c r="E25" s="3">
        <f t="shared" si="1"/>
        <v>0</v>
      </c>
      <c r="F25" s="3">
        <f t="shared" si="1"/>
        <v>0</v>
      </c>
      <c r="G25" s="3">
        <f t="shared" si="2"/>
        <v>0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spans="1:20" ht="12.75">
      <c r="A26" s="30">
        <f t="shared" si="0"/>
        <v>10</v>
      </c>
      <c r="B26" s="3" t="s">
        <v>72</v>
      </c>
      <c r="C26" s="3">
        <v>0</v>
      </c>
      <c r="D26" s="3">
        <v>0</v>
      </c>
      <c r="E26" s="3">
        <f t="shared" si="1"/>
        <v>0</v>
      </c>
      <c r="F26" s="3">
        <f t="shared" si="1"/>
        <v>0</v>
      </c>
      <c r="G26" s="3">
        <f t="shared" si="2"/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30">
        <f t="shared" si="0"/>
        <v>11</v>
      </c>
      <c r="B27" s="29" t="s">
        <v>73</v>
      </c>
      <c r="C27" s="3">
        <v>0</v>
      </c>
      <c r="D27" s="3">
        <v>0</v>
      </c>
      <c r="E27" s="3">
        <f t="shared" si="1"/>
        <v>0</v>
      </c>
      <c r="F27" s="3">
        <f t="shared" si="1"/>
        <v>0</v>
      </c>
      <c r="G27" s="3">
        <f t="shared" si="2"/>
        <v>0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spans="1:20" ht="12.75">
      <c r="A28" s="30">
        <f t="shared" si="0"/>
        <v>12</v>
      </c>
      <c r="B28" s="29" t="s">
        <v>74</v>
      </c>
      <c r="C28" s="3">
        <v>0</v>
      </c>
      <c r="D28" s="3">
        <v>0</v>
      </c>
      <c r="E28" s="3">
        <f t="shared" si="1"/>
        <v>0</v>
      </c>
      <c r="F28" s="3">
        <f t="shared" si="1"/>
        <v>0</v>
      </c>
      <c r="G28" s="3">
        <f t="shared" si="2"/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1:20" ht="12.75">
      <c r="A29" s="30">
        <f t="shared" si="0"/>
        <v>13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3.5" thickBot="1">
      <c r="A30" s="30">
        <f t="shared" si="0"/>
        <v>14</v>
      </c>
      <c r="B30" s="29" t="s">
        <v>76</v>
      </c>
      <c r="C30" s="16">
        <f>SUM(C17:C29)</f>
        <v>8550065.86</v>
      </c>
      <c r="D30" s="16">
        <f>SUM(D17:D29)</f>
        <v>26422512.540000003</v>
      </c>
      <c r="E30" s="16">
        <f>SUM(E17:E29)</f>
        <v>-10069.19</v>
      </c>
      <c r="F30" s="16">
        <f>SUM(F17:F29)</f>
        <v>-13492.87</v>
      </c>
      <c r="G30" s="16">
        <f>SUM(G17:G29)</f>
        <v>17474508</v>
      </c>
      <c r="H30" s="16"/>
      <c r="I30" s="16">
        <f>SUM(I17:I29)</f>
        <v>0</v>
      </c>
      <c r="J30" s="16">
        <f>SUM(J17:J29)</f>
        <v>17474508.17</v>
      </c>
      <c r="K30" s="16">
        <f>SUM(K17:K29)</f>
        <v>0</v>
      </c>
      <c r="L30" s="16"/>
      <c r="M30" s="16">
        <f>SUM(M17:M29)</f>
        <v>0</v>
      </c>
      <c r="N30" s="16">
        <f>SUM(N17:N29)</f>
        <v>8539996.67</v>
      </c>
      <c r="O30" s="16">
        <f>SUM(O17:O29)</f>
        <v>0</v>
      </c>
      <c r="P30" s="3"/>
      <c r="Q30" s="16">
        <f>SUM(Q17:Q29)</f>
        <v>0</v>
      </c>
      <c r="R30" s="16">
        <f>SUM(R17:R29)</f>
        <v>26409019.67</v>
      </c>
      <c r="S30" s="16">
        <f>SUM(S17:S29)</f>
        <v>0</v>
      </c>
      <c r="T30" s="3"/>
    </row>
    <row r="31" spans="1:20" ht="13.5" thickTop="1">
      <c r="A31" s="28"/>
      <c r="B31" s="3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"/>
      <c r="Q31" s="17"/>
      <c r="R31" s="17"/>
      <c r="S31" s="17"/>
      <c r="T31" s="3"/>
    </row>
    <row r="32" spans="1:20" ht="12.75">
      <c r="A32" s="28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28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1:20" ht="12.75">
      <c r="A34" s="28"/>
      <c r="B34" s="3"/>
      <c r="C34" s="2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28"/>
      <c r="B35" s="3"/>
      <c r="C35" s="2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</sheetData>
  <sheetProtection/>
  <printOptions/>
  <pageMargins left="0.5" right="0.25" top="0.75" bottom="0.5" header="0.25" footer="0"/>
  <pageSetup fitToWidth="2" horizontalDpi="600" verticalDpi="600" orientation="portrait" scale="60" r:id="rId1"/>
  <headerFooter alignWithMargins="0">
    <oddHeader>&amp;RSTATEMENT AG-3
PAGE &amp;P OF &amp;N</oddHeader>
  </headerFooter>
  <colBreaks count="3" manualBreakCount="3">
    <brk id="7" min="14" max="78" man="1"/>
    <brk id="12" min="14" max="78" man="1"/>
    <brk id="15" min="14" max="78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71"/>
  <sheetViews>
    <sheetView showOutlineSymbols="0" zoomScale="87" zoomScaleNormal="87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1" sqref="A1"/>
    </sheetView>
  </sheetViews>
  <sheetFormatPr defaultColWidth="12.7109375" defaultRowHeight="12.75"/>
  <cols>
    <col min="1" max="1" width="4.57421875" style="6" customWidth="1"/>
    <col min="2" max="2" width="54.8515625" style="1" customWidth="1"/>
    <col min="3" max="4" width="14.28125" style="1" customWidth="1"/>
    <col min="5" max="5" width="13.57421875" style="1" customWidth="1"/>
    <col min="6" max="6" width="15.7109375" style="1" customWidth="1"/>
    <col min="7" max="7" width="14.28125" style="1" customWidth="1"/>
    <col min="8" max="8" width="2.28125" style="1" customWidth="1"/>
    <col min="9" max="9" width="12.8515625" style="1" customWidth="1"/>
    <col min="10" max="11" width="15.7109375" style="1" customWidth="1"/>
    <col min="12" max="12" width="1.57421875" style="1" customWidth="1"/>
    <col min="13" max="13" width="14.28125" style="1" customWidth="1"/>
    <col min="14" max="15" width="15.7109375" style="1" customWidth="1"/>
    <col min="16" max="16" width="1.421875" style="1" customWidth="1"/>
    <col min="17" max="17" width="13.421875" style="1" customWidth="1"/>
    <col min="18" max="18" width="15.7109375" style="1" customWidth="1"/>
    <col min="19" max="19" width="14.8515625" style="1" customWidth="1"/>
    <col min="20" max="16384" width="12.7109375" style="1" customWidth="1"/>
  </cols>
  <sheetData>
    <row r="1" spans="2:19" ht="12.75">
      <c r="B1" s="19" t="s">
        <v>87</v>
      </c>
      <c r="G1" s="4"/>
      <c r="H1" s="4"/>
      <c r="I1" s="4"/>
      <c r="J1" s="4"/>
      <c r="K1" s="4"/>
      <c r="L1" s="4"/>
      <c r="S1" s="4"/>
    </row>
    <row r="2" spans="2:19" ht="12.75">
      <c r="B2" s="19" t="s">
        <v>0</v>
      </c>
      <c r="G2" s="4"/>
      <c r="H2" s="4"/>
      <c r="I2" s="4"/>
      <c r="J2" s="4"/>
      <c r="K2" s="4"/>
      <c r="L2" s="4"/>
      <c r="S2" s="5"/>
    </row>
    <row r="3" ht="12.75">
      <c r="B3" s="19" t="s">
        <v>60</v>
      </c>
    </row>
    <row r="4" spans="7:12" ht="12.75">
      <c r="G4" s="7" t="s">
        <v>1</v>
      </c>
      <c r="H4" s="7"/>
      <c r="I4" s="7"/>
      <c r="J4" s="7"/>
      <c r="K4" s="7"/>
      <c r="L4" s="7"/>
    </row>
    <row r="5" ht="12.75">
      <c r="B5" s="8"/>
    </row>
    <row r="8" spans="2:19" ht="12.75"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 t="s">
        <v>7</v>
      </c>
      <c r="H8" s="2"/>
      <c r="I8" s="2" t="s">
        <v>8</v>
      </c>
      <c r="J8" s="2" t="s">
        <v>9</v>
      </c>
      <c r="K8" s="2" t="s">
        <v>10</v>
      </c>
      <c r="L8" s="2"/>
      <c r="M8" s="2" t="s">
        <v>11</v>
      </c>
      <c r="N8" s="2" t="s">
        <v>12</v>
      </c>
      <c r="O8" s="2" t="s">
        <v>13</v>
      </c>
      <c r="Q8" s="2" t="s">
        <v>14</v>
      </c>
      <c r="R8" s="2" t="s">
        <v>15</v>
      </c>
      <c r="S8" s="2" t="s">
        <v>16</v>
      </c>
    </row>
    <row r="10" spans="3:19" ht="12.75">
      <c r="C10" s="9" t="s">
        <v>17</v>
      </c>
      <c r="D10" s="9"/>
      <c r="E10" s="10" t="s">
        <v>18</v>
      </c>
      <c r="F10" s="9"/>
      <c r="G10" s="11" t="s">
        <v>19</v>
      </c>
      <c r="H10" s="11"/>
      <c r="I10" s="12" t="s">
        <v>20</v>
      </c>
      <c r="J10" s="9"/>
      <c r="K10" s="9"/>
      <c r="L10" s="11"/>
      <c r="M10" s="23" t="s">
        <v>58</v>
      </c>
      <c r="N10" s="9"/>
      <c r="O10" s="9"/>
      <c r="Q10" s="23" t="s">
        <v>62</v>
      </c>
      <c r="R10" s="9"/>
      <c r="S10" s="9"/>
    </row>
    <row r="11" spans="3:19" ht="12.75">
      <c r="C11" s="13"/>
      <c r="D11" s="13"/>
      <c r="G11" s="11" t="s">
        <v>21</v>
      </c>
      <c r="H11" s="11"/>
      <c r="I11" s="13"/>
      <c r="J11" s="13"/>
      <c r="K11" s="13"/>
      <c r="L11" s="11"/>
      <c r="M11" s="13"/>
      <c r="N11" s="13"/>
      <c r="O11" s="13"/>
      <c r="Q11" s="13"/>
      <c r="R11" s="13"/>
      <c r="S11" s="13"/>
    </row>
    <row r="12" spans="3:12" ht="12.75">
      <c r="C12" s="11" t="s">
        <v>22</v>
      </c>
      <c r="D12" s="11" t="s">
        <v>22</v>
      </c>
      <c r="E12" s="11" t="s">
        <v>22</v>
      </c>
      <c r="F12" s="11" t="s">
        <v>22</v>
      </c>
      <c r="G12" s="11" t="s">
        <v>23</v>
      </c>
      <c r="H12" s="11"/>
      <c r="L12" s="11"/>
    </row>
    <row r="13" spans="2:19" ht="12.75">
      <c r="B13" s="2" t="s">
        <v>24</v>
      </c>
      <c r="C13" s="2" t="s">
        <v>57</v>
      </c>
      <c r="D13" s="2" t="s">
        <v>61</v>
      </c>
      <c r="E13" s="2" t="s">
        <v>57</v>
      </c>
      <c r="F13" s="2" t="s">
        <v>61</v>
      </c>
      <c r="G13" s="2" t="s">
        <v>25</v>
      </c>
      <c r="H13" s="2"/>
      <c r="I13" s="2"/>
      <c r="J13" s="2" t="s">
        <v>26</v>
      </c>
      <c r="K13" s="2"/>
      <c r="L13" s="2"/>
      <c r="M13" s="2"/>
      <c r="N13" s="2" t="s">
        <v>26</v>
      </c>
      <c r="O13" s="2"/>
      <c r="Q13" s="2"/>
      <c r="R13" s="2" t="s">
        <v>26</v>
      </c>
      <c r="S13" s="2"/>
    </row>
    <row r="15" spans="2:19" ht="12.75">
      <c r="B15" s="5" t="s">
        <v>27</v>
      </c>
      <c r="C15" s="3"/>
      <c r="D15" s="3"/>
      <c r="E15" s="3"/>
      <c r="F15" s="14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2:19" ht="12.75">
      <c r="B16" s="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.75">
      <c r="A17" s="15">
        <v>1</v>
      </c>
      <c r="B17" s="5" t="s">
        <v>28</v>
      </c>
      <c r="C17" s="3">
        <f>SUM(M17:O17)</f>
        <v>0</v>
      </c>
      <c r="D17" s="3">
        <f>SUM(Q17:S17)</f>
        <v>0</v>
      </c>
      <c r="E17" s="3"/>
      <c r="F17" s="3"/>
      <c r="G17" s="3">
        <f>ROUND(SUM(C17:F17)/2,0)</f>
        <v>0</v>
      </c>
      <c r="H17" s="3"/>
      <c r="I17" s="3"/>
      <c r="J17" s="3">
        <f>(+N17+R17)/2</f>
        <v>0</v>
      </c>
      <c r="K17" s="3"/>
      <c r="L17" s="3"/>
      <c r="M17" s="3"/>
      <c r="N17" s="3">
        <v>0</v>
      </c>
      <c r="O17" s="3"/>
      <c r="P17" s="3"/>
      <c r="Q17" s="3"/>
      <c r="R17" s="3">
        <v>0</v>
      </c>
      <c r="S17" s="3"/>
    </row>
    <row r="18" spans="1:19" ht="12.75">
      <c r="A18" s="15">
        <f>A17+1</f>
        <v>2</v>
      </c>
      <c r="B18" s="4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.75">
      <c r="A19" s="15">
        <f aca="true" t="shared" si="0" ref="A19:A69">A18+1</f>
        <v>3</v>
      </c>
      <c r="B19" s="5" t="s">
        <v>51</v>
      </c>
      <c r="C19" s="3">
        <v>0</v>
      </c>
      <c r="D19" s="3">
        <v>0</v>
      </c>
      <c r="E19" s="3">
        <f aca="true" t="shared" si="1" ref="E19:F21">-C19</f>
        <v>0</v>
      </c>
      <c r="F19" s="3">
        <f t="shared" si="1"/>
        <v>0</v>
      </c>
      <c r="G19" s="3">
        <f>ROUND(SUM(C19:F19)/2,0)</f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.75">
      <c r="A20" s="15">
        <f t="shared" si="0"/>
        <v>4</v>
      </c>
      <c r="B20" s="4" t="s">
        <v>30</v>
      </c>
      <c r="C20" s="3">
        <v>0</v>
      </c>
      <c r="D20" s="3">
        <v>0</v>
      </c>
      <c r="E20" s="3">
        <f t="shared" si="1"/>
        <v>0</v>
      </c>
      <c r="F20" s="3">
        <f t="shared" si="1"/>
        <v>0</v>
      </c>
      <c r="G20" s="3">
        <f>ROUND(SUM(C20:F20)/2,0)</f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.75">
      <c r="A21" s="15">
        <f t="shared" si="0"/>
        <v>5</v>
      </c>
      <c r="B21" s="4" t="s">
        <v>31</v>
      </c>
      <c r="C21" s="3">
        <v>0</v>
      </c>
      <c r="D21" s="3">
        <v>0</v>
      </c>
      <c r="E21" s="3">
        <f t="shared" si="1"/>
        <v>0</v>
      </c>
      <c r="F21" s="3">
        <f t="shared" si="1"/>
        <v>0</v>
      </c>
      <c r="G21" s="3">
        <f>ROUND(SUM(C21:F21)/2,0)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.75">
      <c r="A22" s="15">
        <f t="shared" si="0"/>
        <v>6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3.5" thickBot="1">
      <c r="A23" s="15">
        <f t="shared" si="0"/>
        <v>7</v>
      </c>
      <c r="B23" s="5" t="s">
        <v>32</v>
      </c>
      <c r="C23" s="16">
        <f>SUM(C17:C22)</f>
        <v>0</v>
      </c>
      <c r="D23" s="16">
        <f>SUM(D17:D22)</f>
        <v>0</v>
      </c>
      <c r="E23" s="16">
        <f>SUM(E17:E22)</f>
        <v>0</v>
      </c>
      <c r="F23" s="16">
        <f>SUM(F17:F22)</f>
        <v>0</v>
      </c>
      <c r="G23" s="16">
        <f>SUM(G17:G22)</f>
        <v>0</v>
      </c>
      <c r="H23" s="16"/>
      <c r="I23" s="16">
        <f>SUM(I17:I22)</f>
        <v>0</v>
      </c>
      <c r="J23" s="16">
        <f>SUM(J17:J22)</f>
        <v>0</v>
      </c>
      <c r="K23" s="16">
        <f>SUM(K17:K22)</f>
        <v>0</v>
      </c>
      <c r="L23" s="16"/>
      <c r="M23" s="16">
        <f>SUM(M17:M22)</f>
        <v>0</v>
      </c>
      <c r="N23" s="16">
        <f>SUM(N17:N22)</f>
        <v>0</v>
      </c>
      <c r="O23" s="16">
        <f>SUM(O17:O22)</f>
        <v>0</v>
      </c>
      <c r="P23" s="3"/>
      <c r="Q23" s="16">
        <f>SUM(Q17:Q22)</f>
        <v>0</v>
      </c>
      <c r="R23" s="16">
        <f>SUM(R17:R22)</f>
        <v>0</v>
      </c>
      <c r="S23" s="16">
        <f>SUM(S17:S22)</f>
        <v>0</v>
      </c>
    </row>
    <row r="24" spans="1:19" ht="13.5" thickTop="1">
      <c r="A24" s="15">
        <f t="shared" si="0"/>
        <v>8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"/>
      <c r="Q24" s="17"/>
      <c r="R24" s="17"/>
      <c r="S24" s="17"/>
    </row>
    <row r="25" spans="1:19" ht="12.75">
      <c r="A25" s="15">
        <f t="shared" si="0"/>
        <v>9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.75">
      <c r="A26" s="15">
        <f t="shared" si="0"/>
        <v>10</v>
      </c>
      <c r="B26" s="4" t="s">
        <v>33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.75">
      <c r="A27" s="15">
        <f t="shared" si="0"/>
        <v>11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.75">
      <c r="A28" s="15">
        <f t="shared" si="0"/>
        <v>12</v>
      </c>
      <c r="B28" s="5" t="s">
        <v>56</v>
      </c>
      <c r="C28" s="3">
        <f>SUM(M28:O28)</f>
        <v>0</v>
      </c>
      <c r="D28" s="3">
        <f>SUM(Q28:S28)</f>
        <v>0</v>
      </c>
      <c r="E28" s="3"/>
      <c r="F28" s="3"/>
      <c r="G28" s="3">
        <f>ROUND(SUM(C28:F28)/2,0)</f>
        <v>0</v>
      </c>
      <c r="H28" s="3"/>
      <c r="I28" s="3"/>
      <c r="J28" s="3">
        <f>(+N28+R28)/2</f>
        <v>0</v>
      </c>
      <c r="K28" s="3"/>
      <c r="L28" s="3"/>
      <c r="M28" s="3"/>
      <c r="N28" s="3">
        <v>0</v>
      </c>
      <c r="O28" s="3"/>
      <c r="P28" s="3"/>
      <c r="Q28" s="3"/>
      <c r="R28" s="3">
        <v>0</v>
      </c>
      <c r="S28" s="3"/>
    </row>
    <row r="29" spans="1:19" ht="12.75">
      <c r="A29" s="15">
        <f t="shared" si="0"/>
        <v>13</v>
      </c>
      <c r="B29" s="24" t="s">
        <v>63</v>
      </c>
      <c r="C29" s="3">
        <f>SUM(M29:O29)</f>
        <v>0</v>
      </c>
      <c r="D29" s="3">
        <f>SUM(Q29:S29)</f>
        <v>2866.86</v>
      </c>
      <c r="E29" s="3"/>
      <c r="F29" s="3"/>
      <c r="G29" s="3">
        <f>ROUND(SUM(C29:F29)/2,0)</f>
        <v>1433</v>
      </c>
      <c r="H29" s="3"/>
      <c r="I29" s="3"/>
      <c r="J29" s="3">
        <f>(+N29+R29)/2</f>
        <v>1433.43</v>
      </c>
      <c r="K29" s="3"/>
      <c r="L29" s="3"/>
      <c r="M29" s="3"/>
      <c r="N29" s="3">
        <v>0</v>
      </c>
      <c r="O29" s="3"/>
      <c r="P29" s="3"/>
      <c r="Q29" s="3"/>
      <c r="R29" s="3">
        <v>2866.86</v>
      </c>
      <c r="S29" s="3"/>
    </row>
    <row r="30" spans="1:19" ht="12.75">
      <c r="A30" s="15">
        <f t="shared" si="0"/>
        <v>14</v>
      </c>
      <c r="B30" s="4" t="s">
        <v>29</v>
      </c>
      <c r="C30" s="3">
        <f>SUM(P30:R30)</f>
        <v>0</v>
      </c>
      <c r="D30" s="3">
        <f>SUM(Q30:S30)</f>
        <v>0</v>
      </c>
      <c r="E30" s="3">
        <f aca="true" t="shared" si="2" ref="E30:F32">-C30</f>
        <v>0</v>
      </c>
      <c r="F30" s="3">
        <f t="shared" si="2"/>
        <v>0</v>
      </c>
      <c r="G30" s="3">
        <f>ROUND(SUM(C30:F30)/2,0)</f>
        <v>0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.75">
      <c r="A31" s="15">
        <f t="shared" si="0"/>
        <v>15</v>
      </c>
      <c r="B31" s="4" t="s">
        <v>34</v>
      </c>
      <c r="C31" s="3">
        <v>0</v>
      </c>
      <c r="D31" s="3">
        <v>119550.24</v>
      </c>
      <c r="E31" s="3">
        <f t="shared" si="2"/>
        <v>0</v>
      </c>
      <c r="F31" s="3">
        <f t="shared" si="2"/>
        <v>-119550.24</v>
      </c>
      <c r="G31" s="3">
        <f>ROUND(SUM(C31:F31)/2,0)</f>
        <v>0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.75">
      <c r="A32" s="15">
        <f t="shared" si="0"/>
        <v>16</v>
      </c>
      <c r="B32" s="4" t="s">
        <v>35</v>
      </c>
      <c r="C32" s="3">
        <v>0</v>
      </c>
      <c r="D32" s="3">
        <v>0</v>
      </c>
      <c r="E32" s="3">
        <f t="shared" si="2"/>
        <v>0</v>
      </c>
      <c r="F32" s="3">
        <f t="shared" si="2"/>
        <v>0</v>
      </c>
      <c r="G32" s="3">
        <f>ROUND(SUM(C32:F32)/2,0)</f>
        <v>0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.75">
      <c r="A33" s="15">
        <f t="shared" si="0"/>
        <v>17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3.5" thickBot="1">
      <c r="A34" s="15">
        <f t="shared" si="0"/>
        <v>18</v>
      </c>
      <c r="B34" s="4" t="s">
        <v>36</v>
      </c>
      <c r="C34" s="16">
        <f>SUM(C28:C33)</f>
        <v>0</v>
      </c>
      <c r="D34" s="16">
        <f>SUM(D28:D33)</f>
        <v>122417.1</v>
      </c>
      <c r="E34" s="16">
        <f>SUM(E28:E33)</f>
        <v>0</v>
      </c>
      <c r="F34" s="16">
        <f>SUM(F28:F33)</f>
        <v>-119550.24</v>
      </c>
      <c r="G34" s="16">
        <f>SUM(G28:G33)</f>
        <v>1433</v>
      </c>
      <c r="H34" s="16"/>
      <c r="I34" s="16">
        <f>SUM(I28:I33)</f>
        <v>0</v>
      </c>
      <c r="J34" s="16">
        <f>SUM(J28:J33)</f>
        <v>1433.43</v>
      </c>
      <c r="K34" s="16">
        <f>SUM(K28:K33)</f>
        <v>0</v>
      </c>
      <c r="L34" s="16"/>
      <c r="M34" s="16">
        <f>SUM(M28:M33)</f>
        <v>0</v>
      </c>
      <c r="N34" s="16">
        <f>SUM(N28:N33)</f>
        <v>0</v>
      </c>
      <c r="O34" s="16">
        <f>SUM(O28:O33)</f>
        <v>0</v>
      </c>
      <c r="P34" s="3"/>
      <c r="Q34" s="16">
        <f>SUM(Q28:Q33)</f>
        <v>0</v>
      </c>
      <c r="R34" s="16">
        <f>SUM(R28:R33)</f>
        <v>2866.86</v>
      </c>
      <c r="S34" s="16">
        <f>SUM(S28:S33)</f>
        <v>0</v>
      </c>
    </row>
    <row r="35" spans="1:19" ht="13.5" thickTop="1">
      <c r="A35" s="15">
        <f t="shared" si="0"/>
        <v>19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3"/>
      <c r="Q35" s="17"/>
      <c r="R35" s="17"/>
      <c r="S35" s="17"/>
    </row>
    <row r="36" spans="1:19" ht="12.75">
      <c r="A36" s="15">
        <f t="shared" si="0"/>
        <v>20</v>
      </c>
      <c r="B36" s="4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.75">
      <c r="A37" s="15">
        <f t="shared" si="0"/>
        <v>21</v>
      </c>
      <c r="B37" s="5" t="s">
        <v>37</v>
      </c>
      <c r="C37" s="3" t="s">
        <v>38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.75">
      <c r="A38" s="15">
        <f t="shared" si="0"/>
        <v>22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.75">
      <c r="A39" s="15">
        <f t="shared" si="0"/>
        <v>23</v>
      </c>
      <c r="B39" s="5" t="s">
        <v>54</v>
      </c>
      <c r="C39" s="3">
        <f>SUM(M39:O39)</f>
        <v>14053.48</v>
      </c>
      <c r="D39" s="3">
        <f>SUM(Q39:S39)</f>
        <v>4684.5</v>
      </c>
      <c r="E39" s="3"/>
      <c r="F39" s="3"/>
      <c r="G39" s="3">
        <f aca="true" t="shared" si="3" ref="G39:G45">ROUND(SUM(C39:F39)/2,0)</f>
        <v>9369</v>
      </c>
      <c r="H39" s="3"/>
      <c r="I39" s="3"/>
      <c r="J39" s="3">
        <f aca="true" t="shared" si="4" ref="J39:J45">ROUND((+N39+R39)/2,0)</f>
        <v>9369</v>
      </c>
      <c r="K39" s="3"/>
      <c r="L39" s="3"/>
      <c r="M39" s="3"/>
      <c r="N39" s="3">
        <v>14053.48</v>
      </c>
      <c r="O39" s="3"/>
      <c r="P39" s="3"/>
      <c r="Q39" s="3"/>
      <c r="R39" s="3">
        <v>4684.5</v>
      </c>
      <c r="S39" s="3"/>
    </row>
    <row r="40" spans="1:19" ht="12.75">
      <c r="A40" s="15">
        <f t="shared" si="0"/>
        <v>24</v>
      </c>
      <c r="B40" s="24" t="s">
        <v>78</v>
      </c>
      <c r="C40" s="3">
        <f>SUM(M40:O40)</f>
        <v>0</v>
      </c>
      <c r="D40" s="3">
        <f>SUM(Q40:S40)</f>
        <v>1553.24</v>
      </c>
      <c r="E40" s="3"/>
      <c r="F40" s="3"/>
      <c r="G40" s="3">
        <f>ROUND(SUM(C40:F40)/2,0)</f>
        <v>777</v>
      </c>
      <c r="H40" s="3"/>
      <c r="I40" s="3"/>
      <c r="J40" s="3">
        <f>ROUND((+N40+R40)/2,0)</f>
        <v>777</v>
      </c>
      <c r="K40" s="3"/>
      <c r="L40" s="3"/>
      <c r="M40" s="3"/>
      <c r="N40" s="3">
        <v>0</v>
      </c>
      <c r="O40" s="3"/>
      <c r="P40" s="3"/>
      <c r="Q40" s="3"/>
      <c r="R40" s="3">
        <v>1553.24</v>
      </c>
      <c r="S40" s="3"/>
    </row>
    <row r="41" spans="1:19" ht="12.75">
      <c r="A41" s="15">
        <f t="shared" si="0"/>
        <v>25</v>
      </c>
      <c r="B41" s="5" t="s">
        <v>49</v>
      </c>
      <c r="C41" s="3">
        <v>0</v>
      </c>
      <c r="D41" s="3">
        <v>0</v>
      </c>
      <c r="E41" s="3">
        <f aca="true" t="shared" si="5" ref="E41:F45">-C41</f>
        <v>0</v>
      </c>
      <c r="F41" s="3">
        <f t="shared" si="5"/>
        <v>0</v>
      </c>
      <c r="G41" s="3">
        <f t="shared" si="3"/>
        <v>0</v>
      </c>
      <c r="H41" s="3"/>
      <c r="I41" s="3"/>
      <c r="J41" s="3">
        <f t="shared" si="4"/>
        <v>0</v>
      </c>
      <c r="K41" s="3"/>
      <c r="L41" s="3"/>
      <c r="M41" s="3"/>
      <c r="N41" s="3"/>
      <c r="O41" s="3"/>
      <c r="P41" s="3"/>
      <c r="Q41" s="3"/>
      <c r="R41" s="3"/>
      <c r="S41" s="3"/>
    </row>
    <row r="42" spans="1:19" ht="12.75">
      <c r="A42" s="15">
        <f t="shared" si="0"/>
        <v>26</v>
      </c>
      <c r="B42" s="4" t="s">
        <v>39</v>
      </c>
      <c r="C42" s="3">
        <v>0</v>
      </c>
      <c r="D42" s="3">
        <v>64373.2</v>
      </c>
      <c r="E42" s="3">
        <f t="shared" si="5"/>
        <v>0</v>
      </c>
      <c r="F42" s="3">
        <f t="shared" si="5"/>
        <v>-64373.2</v>
      </c>
      <c r="G42" s="3">
        <f t="shared" si="3"/>
        <v>0</v>
      </c>
      <c r="H42" s="3"/>
      <c r="I42" s="3"/>
      <c r="J42" s="3">
        <f t="shared" si="4"/>
        <v>0</v>
      </c>
      <c r="K42" s="3"/>
      <c r="L42" s="3"/>
      <c r="M42" s="3"/>
      <c r="N42" s="3"/>
      <c r="O42" s="3"/>
      <c r="P42" s="3"/>
      <c r="Q42" s="3"/>
      <c r="R42" s="3"/>
      <c r="S42" s="3"/>
    </row>
    <row r="43" spans="1:19" ht="12.75">
      <c r="A43" s="15">
        <f t="shared" si="0"/>
        <v>27</v>
      </c>
      <c r="B43" s="4" t="s">
        <v>40</v>
      </c>
      <c r="C43" s="3">
        <v>0</v>
      </c>
      <c r="D43" s="3">
        <v>0</v>
      </c>
      <c r="E43" s="3">
        <f t="shared" si="5"/>
        <v>0</v>
      </c>
      <c r="F43" s="3">
        <f t="shared" si="5"/>
        <v>0</v>
      </c>
      <c r="G43" s="3">
        <f t="shared" si="3"/>
        <v>0</v>
      </c>
      <c r="H43" s="3"/>
      <c r="I43" s="3"/>
      <c r="J43" s="3">
        <f t="shared" si="4"/>
        <v>0</v>
      </c>
      <c r="K43" s="3"/>
      <c r="L43" s="3"/>
      <c r="M43" s="3"/>
      <c r="N43" s="3"/>
      <c r="O43" s="3"/>
      <c r="P43" s="3"/>
      <c r="Q43" s="3"/>
      <c r="R43" s="3"/>
      <c r="S43" s="3"/>
    </row>
    <row r="44" spans="1:19" ht="12.75">
      <c r="A44" s="15">
        <f t="shared" si="0"/>
        <v>28</v>
      </c>
      <c r="B44" s="4" t="s">
        <v>41</v>
      </c>
      <c r="C44" s="3">
        <v>0</v>
      </c>
      <c r="D44" s="3">
        <v>0</v>
      </c>
      <c r="E44" s="3">
        <f t="shared" si="5"/>
        <v>0</v>
      </c>
      <c r="F44" s="3">
        <f t="shared" si="5"/>
        <v>0</v>
      </c>
      <c r="G44" s="3">
        <f t="shared" si="3"/>
        <v>0</v>
      </c>
      <c r="H44" s="3"/>
      <c r="I44" s="3"/>
      <c r="J44" s="3">
        <f t="shared" si="4"/>
        <v>0</v>
      </c>
      <c r="K44" s="3"/>
      <c r="L44" s="3"/>
      <c r="M44" s="3"/>
      <c r="N44" s="3"/>
      <c r="O44" s="3"/>
      <c r="P44" s="3"/>
      <c r="Q44" s="3"/>
      <c r="R44" s="3"/>
      <c r="S44" s="3"/>
    </row>
    <row r="45" spans="1:19" ht="12.75">
      <c r="A45" s="15">
        <f t="shared" si="0"/>
        <v>29</v>
      </c>
      <c r="B45" s="5" t="s">
        <v>52</v>
      </c>
      <c r="C45" s="3">
        <v>0</v>
      </c>
      <c r="D45" s="3">
        <v>0</v>
      </c>
      <c r="E45" s="3">
        <f t="shared" si="5"/>
        <v>0</v>
      </c>
      <c r="F45" s="3">
        <f t="shared" si="5"/>
        <v>0</v>
      </c>
      <c r="G45" s="3">
        <f t="shared" si="3"/>
        <v>0</v>
      </c>
      <c r="H45" s="3"/>
      <c r="I45" s="3"/>
      <c r="J45" s="3">
        <f t="shared" si="4"/>
        <v>0</v>
      </c>
      <c r="K45" s="3"/>
      <c r="L45" s="3"/>
      <c r="M45" s="3"/>
      <c r="N45" s="3"/>
      <c r="O45" s="3"/>
      <c r="P45" s="3"/>
      <c r="Q45" s="3"/>
      <c r="R45" s="3"/>
      <c r="S45" s="3"/>
    </row>
    <row r="46" spans="1:19" ht="12.75">
      <c r="A46" s="15">
        <f t="shared" si="0"/>
        <v>30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3.5" thickBot="1">
      <c r="A47" s="15">
        <f t="shared" si="0"/>
        <v>31</v>
      </c>
      <c r="B47" s="4"/>
      <c r="C47" s="16">
        <f>SUM(C39:C46)</f>
        <v>14053.48</v>
      </c>
      <c r="D47" s="16">
        <f>SUM(D39:D46)</f>
        <v>70610.94</v>
      </c>
      <c r="E47" s="16">
        <f>SUM(E39:E46)</f>
        <v>0</v>
      </c>
      <c r="F47" s="16">
        <f>SUM(F39:F46)</f>
        <v>-64373.2</v>
      </c>
      <c r="G47" s="16">
        <f>SUM(G39:G46)</f>
        <v>10146</v>
      </c>
      <c r="H47" s="16"/>
      <c r="I47" s="16">
        <f>SUM(I39:I46)</f>
        <v>0</v>
      </c>
      <c r="J47" s="16">
        <f>SUM(J39:J46)</f>
        <v>10146</v>
      </c>
      <c r="K47" s="16">
        <f>SUM(K39:K46)</f>
        <v>0</v>
      </c>
      <c r="L47" s="16"/>
      <c r="M47" s="16">
        <f>SUM(M39:M46)</f>
        <v>0</v>
      </c>
      <c r="N47" s="16">
        <f>SUM(N39:N46)</f>
        <v>14053.48</v>
      </c>
      <c r="O47" s="16">
        <f>SUM(O39:O46)</f>
        <v>0</v>
      </c>
      <c r="P47" s="3"/>
      <c r="Q47" s="16">
        <f>SUM(Q39:Q46)</f>
        <v>0</v>
      </c>
      <c r="R47" s="16">
        <f>SUM(R39:R46)</f>
        <v>6237.74</v>
      </c>
      <c r="S47" s="16">
        <f>SUM(S39:S46)</f>
        <v>0</v>
      </c>
    </row>
    <row r="48" spans="1:19" ht="13.5" thickTop="1">
      <c r="A48" s="15">
        <f t="shared" si="0"/>
        <v>32</v>
      </c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3"/>
      <c r="Q48" s="17"/>
      <c r="R48" s="17"/>
      <c r="S48" s="17"/>
    </row>
    <row r="49" spans="1:19" ht="12.75">
      <c r="A49" s="15">
        <f t="shared" si="0"/>
        <v>33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.75">
      <c r="A50" s="15">
        <f t="shared" si="0"/>
        <v>34</v>
      </c>
      <c r="C50" s="3"/>
      <c r="D50" s="3"/>
      <c r="E50" s="3"/>
      <c r="F50" s="3"/>
      <c r="G50" s="3"/>
      <c r="H50" s="3"/>
      <c r="I50" s="3"/>
      <c r="J50" s="3"/>
      <c r="K50" s="3"/>
      <c r="L50" s="3"/>
      <c r="P50" s="3"/>
      <c r="Q50" s="3"/>
      <c r="R50" s="3"/>
      <c r="S50" s="3"/>
    </row>
    <row r="51" spans="1:19" ht="12.75">
      <c r="A51" s="15">
        <f t="shared" si="0"/>
        <v>35</v>
      </c>
      <c r="B51" s="5" t="s">
        <v>53</v>
      </c>
      <c r="C51" s="3">
        <f>SUM(M51:O51)</f>
        <v>-1612.97</v>
      </c>
      <c r="D51" s="3">
        <f>SUM(Q51:S51)</f>
        <v>22555.89</v>
      </c>
      <c r="E51" s="3"/>
      <c r="F51" s="3"/>
      <c r="G51" s="3">
        <f>ROUND(SUM(C51:F51)/2,0)</f>
        <v>10471</v>
      </c>
      <c r="H51" s="3"/>
      <c r="I51" s="3"/>
      <c r="J51" s="3">
        <f>ROUND((+N51+R51)/2,0)</f>
        <v>10471</v>
      </c>
      <c r="K51" s="3"/>
      <c r="L51" s="3"/>
      <c r="M51" s="3"/>
      <c r="N51" s="3">
        <v>-1612.97</v>
      </c>
      <c r="O51" s="3"/>
      <c r="P51" s="3"/>
      <c r="Q51" s="3"/>
      <c r="R51" s="3">
        <v>22555.89</v>
      </c>
      <c r="S51" s="3"/>
    </row>
    <row r="52" spans="1:19" ht="12.75">
      <c r="A52" s="15">
        <f t="shared" si="0"/>
        <v>36</v>
      </c>
      <c r="B52" s="5" t="s">
        <v>50</v>
      </c>
      <c r="C52" s="3">
        <v>0</v>
      </c>
      <c r="D52" s="3">
        <v>0</v>
      </c>
      <c r="E52" s="3">
        <f>-C52</f>
        <v>0</v>
      </c>
      <c r="F52" s="3">
        <f>-D52</f>
        <v>0</v>
      </c>
      <c r="G52" s="3">
        <f>ROUND(SUM(C52:F52)/2,0)</f>
        <v>0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.75">
      <c r="A53" s="15">
        <f t="shared" si="0"/>
        <v>37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20"/>
      <c r="N53" s="20"/>
      <c r="O53" s="3"/>
      <c r="P53" s="3"/>
      <c r="Q53" s="20"/>
      <c r="R53" s="20"/>
      <c r="S53" s="3"/>
    </row>
    <row r="54" spans="1:19" ht="13.5" thickBot="1">
      <c r="A54" s="15">
        <f t="shared" si="0"/>
        <v>38</v>
      </c>
      <c r="B54" s="4" t="s">
        <v>42</v>
      </c>
      <c r="C54" s="16">
        <f>SUM(C47:C53)</f>
        <v>12440.51</v>
      </c>
      <c r="D54" s="16">
        <f>SUM(D47:D53)</f>
        <v>93166.83</v>
      </c>
      <c r="E54" s="16">
        <f>SUM(E47:E53)</f>
        <v>0</v>
      </c>
      <c r="F54" s="16">
        <f>SUM(F47:F53)</f>
        <v>-64373.2</v>
      </c>
      <c r="G54" s="16">
        <f>SUM(G47:G53)</f>
        <v>20617</v>
      </c>
      <c r="H54" s="16"/>
      <c r="I54" s="16">
        <f>SUM(I47:I53)</f>
        <v>0</v>
      </c>
      <c r="J54" s="16">
        <f>SUM(J47:J53)</f>
        <v>20617</v>
      </c>
      <c r="K54" s="16">
        <f>SUM(K47:K53)</f>
        <v>0</v>
      </c>
      <c r="L54" s="3"/>
      <c r="M54" s="21">
        <f>SUM(M47:M53)</f>
        <v>0</v>
      </c>
      <c r="N54" s="21">
        <f>SUM(N47:N53)</f>
        <v>12440.51</v>
      </c>
      <c r="O54" s="22">
        <f>SUM(O47:O53)</f>
        <v>0</v>
      </c>
      <c r="P54" s="3"/>
      <c r="Q54" s="21">
        <f>SUM(Q47:Q53)</f>
        <v>0</v>
      </c>
      <c r="R54" s="21">
        <f>SUM(R47:R53)</f>
        <v>28793.629999999997</v>
      </c>
      <c r="S54" s="22">
        <f>SUM(S47:S53)</f>
        <v>0</v>
      </c>
    </row>
    <row r="55" spans="1:19" ht="13.5" thickTop="1">
      <c r="A55" s="15">
        <f t="shared" si="0"/>
        <v>39</v>
      </c>
      <c r="C55" s="17"/>
      <c r="D55" s="17"/>
      <c r="E55" s="17"/>
      <c r="F55" s="17"/>
      <c r="G55" s="17"/>
      <c r="H55" s="17"/>
      <c r="I55" s="17"/>
      <c r="J55" s="17"/>
      <c r="K55" s="17"/>
      <c r="L55" s="3"/>
      <c r="P55" s="3"/>
      <c r="Q55" s="3"/>
      <c r="R55" s="3"/>
      <c r="S55" s="3"/>
    </row>
    <row r="56" spans="1:19" ht="12.75">
      <c r="A56" s="15">
        <f t="shared" si="0"/>
        <v>40</v>
      </c>
      <c r="C56" s="3"/>
      <c r="D56" s="3"/>
      <c r="E56" s="3"/>
      <c r="F56" s="3"/>
      <c r="G56" s="3"/>
      <c r="H56" s="3"/>
      <c r="I56" s="3"/>
      <c r="J56" s="3"/>
      <c r="K56" s="3"/>
      <c r="L56" s="3"/>
      <c r="P56" s="3"/>
      <c r="Q56" s="3"/>
      <c r="R56" s="3"/>
      <c r="S56" s="3"/>
    </row>
    <row r="57" spans="1:19" ht="12.75">
      <c r="A57" s="15">
        <f t="shared" si="0"/>
        <v>41</v>
      </c>
      <c r="B57" s="4" t="s">
        <v>43</v>
      </c>
      <c r="C57" s="3"/>
      <c r="D57" s="3"/>
      <c r="E57" s="3"/>
      <c r="F57" s="3"/>
      <c r="G57" s="3"/>
      <c r="H57" s="3"/>
      <c r="I57" s="3"/>
      <c r="J57" s="3"/>
      <c r="K57" s="3"/>
      <c r="L57" s="3"/>
      <c r="P57" s="3"/>
      <c r="Q57" s="3"/>
      <c r="R57" s="3"/>
      <c r="S57" s="3"/>
    </row>
    <row r="58" spans="1:19" ht="12.75">
      <c r="A58" s="15">
        <f t="shared" si="0"/>
        <v>42</v>
      </c>
      <c r="C58" s="3"/>
      <c r="D58" s="3"/>
      <c r="E58" s="3"/>
      <c r="F58" s="3"/>
      <c r="G58" s="3"/>
      <c r="H58" s="3"/>
      <c r="I58" s="3"/>
      <c r="J58" s="3"/>
      <c r="K58" s="3"/>
      <c r="L58" s="3"/>
      <c r="P58" s="3"/>
      <c r="Q58" s="3"/>
      <c r="R58" s="3"/>
      <c r="S58" s="3"/>
    </row>
    <row r="59" spans="1:19" ht="12.75">
      <c r="A59" s="15">
        <f t="shared" si="0"/>
        <v>43</v>
      </c>
      <c r="B59" s="4" t="s">
        <v>44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.75">
      <c r="A60" s="15">
        <f t="shared" si="0"/>
        <v>44</v>
      </c>
      <c r="C60" s="3"/>
      <c r="D60" s="18"/>
      <c r="E60" s="18"/>
      <c r="F60" s="18"/>
      <c r="G60" s="18"/>
      <c r="H60" s="18"/>
      <c r="I60" s="18"/>
      <c r="J60" s="18"/>
      <c r="K60" s="18"/>
      <c r="L60" s="18"/>
      <c r="M60" s="3"/>
      <c r="N60" s="3"/>
      <c r="O60" s="3"/>
      <c r="P60" s="3"/>
      <c r="Q60" s="3"/>
      <c r="R60" s="3"/>
      <c r="S60" s="3"/>
    </row>
    <row r="61" spans="1:19" ht="12.75">
      <c r="A61" s="15">
        <f t="shared" si="0"/>
        <v>45</v>
      </c>
      <c r="B61" s="4"/>
      <c r="C61" s="3"/>
      <c r="D61" s="18"/>
      <c r="E61" s="18"/>
      <c r="F61" s="18"/>
      <c r="G61" s="18"/>
      <c r="H61" s="18"/>
      <c r="I61" s="18"/>
      <c r="J61" s="18"/>
      <c r="K61" s="18"/>
      <c r="L61" s="18"/>
      <c r="M61" s="3"/>
      <c r="N61" s="3"/>
      <c r="O61" s="3"/>
      <c r="P61" s="3"/>
      <c r="Q61" s="3"/>
      <c r="R61" s="3"/>
      <c r="S61" s="3"/>
    </row>
    <row r="62" spans="1:19" ht="12.75">
      <c r="A62" s="15">
        <f t="shared" si="0"/>
        <v>46</v>
      </c>
      <c r="B62" s="4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.75">
      <c r="A63" s="15">
        <f t="shared" si="0"/>
        <v>47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.75">
      <c r="A64" s="15">
        <f t="shared" si="0"/>
        <v>48</v>
      </c>
      <c r="B64" s="5" t="s">
        <v>45</v>
      </c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.75">
      <c r="A65" s="15">
        <f t="shared" si="0"/>
        <v>49</v>
      </c>
      <c r="B65" s="5" t="s">
        <v>46</v>
      </c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.75">
      <c r="A66" s="15">
        <f t="shared" si="0"/>
        <v>50</v>
      </c>
      <c r="B66" s="4" t="s">
        <v>47</v>
      </c>
      <c r="C66" s="3"/>
      <c r="D66" s="3"/>
      <c r="E66" s="3"/>
      <c r="F66" s="3"/>
      <c r="G66" s="3">
        <f>ROUND(SUM(C66:F66)/2,0)</f>
        <v>0</v>
      </c>
      <c r="H66" s="3"/>
      <c r="I66" s="3"/>
      <c r="J66" s="3">
        <f>(+N66+R66)/2</f>
        <v>0</v>
      </c>
      <c r="K66" s="3"/>
      <c r="L66" s="3"/>
      <c r="M66" s="3"/>
      <c r="N66" s="3">
        <v>0</v>
      </c>
      <c r="O66" s="3"/>
      <c r="P66" s="3"/>
      <c r="Q66" s="3"/>
      <c r="R66" s="3">
        <v>0</v>
      </c>
      <c r="S66" s="3"/>
    </row>
    <row r="67" spans="1:19" ht="12.75">
      <c r="A67" s="15">
        <f t="shared" si="0"/>
        <v>51</v>
      </c>
      <c r="B67" s="4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.75">
      <c r="A68" s="15">
        <f t="shared" si="0"/>
        <v>52</v>
      </c>
      <c r="B68" s="4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3.5" thickBot="1">
      <c r="A69" s="15">
        <f t="shared" si="0"/>
        <v>53</v>
      </c>
      <c r="B69" s="5" t="s">
        <v>48</v>
      </c>
      <c r="C69" s="16">
        <f>SUM(C66:C68)</f>
        <v>0</v>
      </c>
      <c r="D69" s="16">
        <f>SUM(D66:D68)</f>
        <v>0</v>
      </c>
      <c r="E69" s="16">
        <f>SUM(E66:E68)</f>
        <v>0</v>
      </c>
      <c r="F69" s="16">
        <f>SUM(F66:F68)</f>
        <v>0</v>
      </c>
      <c r="G69" s="16">
        <f>SUM(G66:G68)</f>
        <v>0</v>
      </c>
      <c r="H69" s="16"/>
      <c r="I69" s="16">
        <f>SUM(I66:I68)</f>
        <v>0</v>
      </c>
      <c r="J69" s="16">
        <f>SUM(J66:J68)</f>
        <v>0</v>
      </c>
      <c r="K69" s="16">
        <f>SUM(K66:K68)</f>
        <v>0</v>
      </c>
      <c r="L69" s="16"/>
      <c r="M69" s="16">
        <f>SUM(M66:M68)</f>
        <v>0</v>
      </c>
      <c r="N69" s="16">
        <f>SUM(N66:N68)</f>
        <v>0</v>
      </c>
      <c r="O69" s="16">
        <f>SUM(O66:O68)</f>
        <v>0</v>
      </c>
      <c r="P69" s="3"/>
      <c r="Q69" s="16">
        <f>SUM(Q66:Q68)</f>
        <v>0</v>
      </c>
      <c r="R69" s="16">
        <f>SUM(R66:R68)</f>
        <v>0</v>
      </c>
      <c r="S69" s="16">
        <f>SUM(S66:S68)</f>
        <v>0</v>
      </c>
    </row>
    <row r="70" spans="1:19" ht="13.5" thickTop="1">
      <c r="A70" s="1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3"/>
      <c r="Q70" s="17"/>
      <c r="R70" s="17"/>
      <c r="S70" s="17"/>
    </row>
    <row r="71" spans="1:19" ht="12.75">
      <c r="A71" s="15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</sheetData>
  <sheetProtection/>
  <printOptions/>
  <pageMargins left="0.75" right="0" top="0.75" bottom="0.5" header="0" footer="0"/>
  <pageSetup horizontalDpi="600" verticalDpi="600" orientation="portrait" scale="70" r:id="rId1"/>
  <headerFooter alignWithMargins="0">
    <oddHeader>&amp;RSTATEMENT AF
PAGE &amp;P OF &amp;N</oddHeader>
  </headerFooter>
  <rowBreaks count="1" manualBreakCount="1">
    <brk id="35" max="18" man="1"/>
  </rowBreaks>
  <colBreaks count="3" manualBreakCount="3">
    <brk id="7" max="112" man="1"/>
    <brk id="11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IT-CPS-6/6/2-(Help#=8-835-3050)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s182891</dc:creator>
  <cp:keywords/>
  <dc:description/>
  <cp:lastModifiedBy>Steve Globeck</cp:lastModifiedBy>
  <cp:lastPrinted>2012-02-17T15:04:50Z</cp:lastPrinted>
  <dcterms:created xsi:type="dcterms:W3CDTF">2005-02-17T15:01:25Z</dcterms:created>
  <dcterms:modified xsi:type="dcterms:W3CDTF">2014-05-25T15:21:38Z</dcterms:modified>
  <cp:category/>
  <cp:version/>
  <cp:contentType/>
  <cp:contentStatus/>
</cp:coreProperties>
</file>